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xml" ContentType="application/vnd.openxmlformats-officedocument.spreadsheetml.comments+xml"/>
  <Override PartName="/xl/drawings/drawing22.xml" ContentType="application/vnd.openxmlformats-officedocument.drawing+xml"/>
  <Override PartName="/xl/comments2.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14145" windowHeight="4920"/>
  </bookViews>
  <sheets>
    <sheet name="List of tables" sheetId="80" r:id="rId1"/>
    <sheet name="Tabela 1" sheetId="55" r:id="rId2"/>
    <sheet name="Tabela 2" sheetId="2" r:id="rId3"/>
    <sheet name="Tabela 3" sheetId="3" r:id="rId4"/>
    <sheet name="Tabela 4" sheetId="79" r:id="rId5"/>
    <sheet name="Tabela 5" sheetId="4" r:id="rId6"/>
    <sheet name="Tabela 6" sheetId="5" r:id="rId7"/>
    <sheet name="Tabela 7" sheetId="6" r:id="rId8"/>
    <sheet name="Tabela 8" sheetId="7" r:id="rId9"/>
    <sheet name="Tabela 9" sheetId="8" r:id="rId10"/>
    <sheet name="Tabla 10" sheetId="9" r:id="rId11"/>
    <sheet name="Tabela 11" sheetId="10" r:id="rId12"/>
    <sheet name="Tabela 12" sheetId="11" r:id="rId13"/>
    <sheet name="Tabela 13" sheetId="12" r:id="rId14"/>
    <sheet name="Tabela 14" sheetId="13" r:id="rId15"/>
    <sheet name="Tabela 15" sheetId="14" r:id="rId16"/>
    <sheet name="Tabela 16" sheetId="54" r:id="rId17"/>
    <sheet name="Tabela 17" sheetId="15" r:id="rId18"/>
    <sheet name="Tabela 18" sheetId="16" r:id="rId19"/>
    <sheet name="Tabela 19" sheetId="17" r:id="rId20"/>
    <sheet name="Tabela 20" sheetId="18" r:id="rId21"/>
    <sheet name="Tabela 21" sheetId="22" r:id="rId22"/>
    <sheet name="Tabela 22" sheetId="67" r:id="rId23"/>
    <sheet name="Tabela 23" sheetId="68" r:id="rId24"/>
    <sheet name="Tabela 24" sheetId="23" r:id="rId25"/>
    <sheet name="Tabela 25" sheetId="69" r:id="rId26"/>
    <sheet name="Tabela 26" sheetId="27" r:id="rId27"/>
    <sheet name="Tabela 27" sheetId="28" r:id="rId28"/>
    <sheet name="Tabela 28" sheetId="29" r:id="rId29"/>
    <sheet name="Tabela 29" sheetId="30" r:id="rId30"/>
    <sheet name="Tabela 30" sheetId="31" r:id="rId31"/>
    <sheet name="Tabela 31" sheetId="32" r:id="rId32"/>
    <sheet name="Tabela 32" sheetId="33" r:id="rId33"/>
    <sheet name="Tabela 33" sheetId="34" r:id="rId34"/>
    <sheet name="Tabela 34" sheetId="35" r:id="rId35"/>
    <sheet name="Tabela 35" sheetId="57" r:id="rId36"/>
    <sheet name="Tabela 36" sheetId="36" r:id="rId37"/>
    <sheet name="Tabela 37" sheetId="37" r:id="rId38"/>
    <sheet name="Tabela 38" sheetId="38" r:id="rId39"/>
    <sheet name="Tabela 39" sheetId="39" r:id="rId40"/>
    <sheet name="Tabela 40" sheetId="40" r:id="rId41"/>
    <sheet name="Tabela 41" sheetId="41" r:id="rId42"/>
    <sheet name="Tabela 42" sheetId="81" r:id="rId43"/>
    <sheet name="Tabela 43" sheetId="82" r:id="rId44"/>
    <sheet name="Tabela 44" sheetId="58" r:id="rId45"/>
    <sheet name="Tabela 45" sheetId="43" r:id="rId46"/>
    <sheet name="Tabela 46" sheetId="44" r:id="rId47"/>
    <sheet name="Tabela 47" sheetId="45" r:id="rId48"/>
    <sheet name="Tabela 48" sheetId="46" r:id="rId49"/>
    <sheet name="Tabela 49" sheetId="49" r:id="rId50"/>
    <sheet name="Tabela 50" sheetId="50" r:id="rId51"/>
    <sheet name="Tabela 51" sheetId="51" r:id="rId52"/>
    <sheet name="Tabela 52" sheetId="20" r:id="rId53"/>
  </sheets>
  <definedNames>
    <definedName name="_ftn1" localSheetId="11">'Tabela 11'!$B$17</definedName>
    <definedName name="_ftn2" localSheetId="32">'Tabela 32'!#REF!</definedName>
    <definedName name="_ftn3" localSheetId="32">'Tabela 32'!$B$14</definedName>
    <definedName name="_ftnref1" localSheetId="11">'Tabela 11'!$C$14</definedName>
    <definedName name="_Hlk24466834" localSheetId="6">'Tabela 6'!$B$4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20" l="1"/>
  <c r="H11" i="20"/>
  <c r="H10" i="20"/>
  <c r="G11" i="20"/>
  <c r="F13" i="20"/>
  <c r="G10" i="20" s="1"/>
  <c r="F16" i="20"/>
  <c r="H16" i="20" s="1"/>
  <c r="D16" i="20"/>
  <c r="E14" i="20" s="1"/>
  <c r="E16" i="20" s="1"/>
  <c r="D13" i="20"/>
  <c r="E10" i="20" s="1"/>
  <c r="H13" i="20" l="1"/>
  <c r="E11" i="20"/>
  <c r="E13" i="20" s="1"/>
  <c r="G14" i="20"/>
  <c r="D12" i="49"/>
  <c r="L13" i="46"/>
  <c r="F24" i="82" l="1"/>
  <c r="F23" i="82"/>
  <c r="F22" i="82"/>
  <c r="J24" i="82"/>
  <c r="J23" i="82"/>
  <c r="J22" i="82"/>
  <c r="J17" i="82"/>
  <c r="J18" i="82"/>
  <c r="J19" i="82"/>
  <c r="J20" i="82"/>
  <c r="J16" i="82"/>
  <c r="I21" i="82"/>
  <c r="H21" i="82"/>
  <c r="E21" i="82"/>
  <c r="D21" i="82"/>
  <c r="F17" i="82"/>
  <c r="F18" i="82"/>
  <c r="F19" i="82"/>
  <c r="F20" i="82"/>
  <c r="F16" i="82"/>
  <c r="J11" i="82"/>
  <c r="J12" i="82"/>
  <c r="J13" i="82"/>
  <c r="J10" i="82"/>
  <c r="I14" i="82"/>
  <c r="H14" i="82"/>
  <c r="E14" i="82"/>
  <c r="E25" i="82" s="1"/>
  <c r="D14" i="82"/>
  <c r="D25" i="82" s="1"/>
  <c r="F11" i="82"/>
  <c r="F12" i="82"/>
  <c r="F13" i="82"/>
  <c r="L13" i="82" s="1"/>
  <c r="F10" i="82"/>
  <c r="L10" i="82" s="1"/>
  <c r="H23" i="81"/>
  <c r="I23" i="81"/>
  <c r="L18" i="81"/>
  <c r="L19" i="81"/>
  <c r="L20" i="81"/>
  <c r="L22" i="81"/>
  <c r="I16" i="81"/>
  <c r="H16" i="81"/>
  <c r="J11" i="81"/>
  <c r="L11" i="81" s="1"/>
  <c r="J12" i="81"/>
  <c r="L12" i="81" s="1"/>
  <c r="J13" i="81"/>
  <c r="J14" i="81"/>
  <c r="J15" i="81"/>
  <c r="L15" i="81" s="1"/>
  <c r="J10" i="81"/>
  <c r="F11" i="81"/>
  <c r="F12" i="81"/>
  <c r="F13" i="81"/>
  <c r="L13" i="81" s="1"/>
  <c r="F14" i="81"/>
  <c r="L14" i="81" s="1"/>
  <c r="F15" i="81"/>
  <c r="F10" i="81"/>
  <c r="E21" i="81"/>
  <c r="F21" i="81"/>
  <c r="D21" i="81"/>
  <c r="E16" i="81"/>
  <c r="E23" i="81" s="1"/>
  <c r="D16" i="81"/>
  <c r="D23" i="81" s="1"/>
  <c r="I13" i="36"/>
  <c r="H13" i="36"/>
  <c r="J16" i="81" l="1"/>
  <c r="L10" i="81"/>
  <c r="F16" i="81"/>
  <c r="L21" i="81"/>
  <c r="F21" i="82"/>
  <c r="L23" i="82"/>
  <c r="L11" i="82"/>
  <c r="J14" i="82"/>
  <c r="L14" i="82" s="1"/>
  <c r="L18" i="82"/>
  <c r="L16" i="82"/>
  <c r="L17" i="82"/>
  <c r="L19" i="82"/>
  <c r="L22" i="82"/>
  <c r="I25" i="82"/>
  <c r="F14" i="82"/>
  <c r="F25" i="82" s="1"/>
  <c r="L20" i="82"/>
  <c r="J21" i="82"/>
  <c r="L21" i="82" s="1"/>
  <c r="H25" i="82"/>
  <c r="L24" i="82"/>
  <c r="G19" i="82" l="1"/>
  <c r="G13" i="82"/>
  <c r="G22" i="82"/>
  <c r="F23" i="81"/>
  <c r="J23" i="81"/>
  <c r="K16" i="81"/>
  <c r="L16" i="81"/>
  <c r="G14" i="82"/>
  <c r="G12" i="82"/>
  <c r="G23" i="82"/>
  <c r="G11" i="82"/>
  <c r="G24" i="82"/>
  <c r="G18" i="82"/>
  <c r="G21" i="82"/>
  <c r="J25" i="82"/>
  <c r="K16" i="82" s="1"/>
  <c r="G17" i="82"/>
  <c r="G10" i="82"/>
  <c r="G20" i="82"/>
  <c r="G16" i="82"/>
  <c r="K13" i="82"/>
  <c r="K20" i="82" l="1"/>
  <c r="G20" i="81"/>
  <c r="G18" i="81"/>
  <c r="G19" i="81"/>
  <c r="G22" i="81"/>
  <c r="G10" i="81"/>
  <c r="G12" i="81"/>
  <c r="G13" i="81"/>
  <c r="G14" i="81"/>
  <c r="G11" i="81"/>
  <c r="G15" i="81"/>
  <c r="G21" i="81"/>
  <c r="K21" i="82"/>
  <c r="K18" i="82"/>
  <c r="K11" i="82"/>
  <c r="K17" i="82"/>
  <c r="K23" i="82"/>
  <c r="K21" i="81"/>
  <c r="K20" i="81"/>
  <c r="K18" i="81"/>
  <c r="K19" i="81"/>
  <c r="L23" i="81"/>
  <c r="K22" i="81"/>
  <c r="K13" i="81"/>
  <c r="K14" i="81"/>
  <c r="K15" i="81"/>
  <c r="K12" i="81"/>
  <c r="K11" i="81"/>
  <c r="K10" i="81"/>
  <c r="K22" i="82"/>
  <c r="K23" i="81"/>
  <c r="K19" i="82"/>
  <c r="K24" i="82"/>
  <c r="G25" i="82"/>
  <c r="G16" i="81"/>
  <c r="K10" i="82"/>
  <c r="K14" i="82" s="1"/>
  <c r="L25" i="82"/>
  <c r="K12" i="82"/>
  <c r="K25" i="82" l="1"/>
  <c r="G23" i="81"/>
  <c r="B6" i="80"/>
  <c r="D11" i="34" l="1"/>
  <c r="F9" i="18" l="1"/>
  <c r="G28" i="15" l="1"/>
  <c r="G27" i="15"/>
  <c r="J17" i="22" l="1"/>
  <c r="H20" i="15" l="1"/>
  <c r="H18" i="15"/>
  <c r="H21" i="15"/>
  <c r="H17" i="15"/>
  <c r="D9" i="5" l="1"/>
  <c r="G9" i="5"/>
  <c r="J9" i="5"/>
  <c r="E9" i="18" l="1"/>
  <c r="D9" i="18"/>
  <c r="D11" i="11" l="1"/>
  <c r="F11" i="11"/>
  <c r="D8" i="11"/>
  <c r="F8" i="11"/>
  <c r="D11" i="10"/>
  <c r="J11" i="79"/>
  <c r="I11" i="79"/>
  <c r="H11" i="79"/>
  <c r="G11" i="79"/>
  <c r="D11" i="79"/>
  <c r="F11" i="79"/>
  <c r="E11" i="79"/>
  <c r="I11" i="37" l="1"/>
  <c r="J9" i="37"/>
  <c r="J10" i="37"/>
  <c r="J8" i="37"/>
  <c r="J11" i="37" l="1"/>
  <c r="K8" i="37" l="1"/>
  <c r="K9" i="37"/>
  <c r="K10" i="37"/>
  <c r="J9" i="23"/>
  <c r="J15" i="67" l="1"/>
  <c r="L11" i="79" l="1"/>
  <c r="K11" i="79"/>
  <c r="H11" i="58" l="1"/>
  <c r="O12" i="51"/>
  <c r="N12" i="51"/>
  <c r="I12" i="51"/>
  <c r="H12" i="51"/>
  <c r="O11" i="51"/>
  <c r="N11" i="51"/>
  <c r="I11" i="51"/>
  <c r="H11" i="51"/>
  <c r="O10" i="51"/>
  <c r="N10" i="51"/>
  <c r="I10" i="51"/>
  <c r="H10" i="51"/>
  <c r="M13" i="51"/>
  <c r="L13" i="51"/>
  <c r="K13" i="51"/>
  <c r="J13" i="51"/>
  <c r="G13" i="51"/>
  <c r="F13" i="51"/>
  <c r="E13" i="51"/>
  <c r="D13" i="51"/>
  <c r="H18" i="50"/>
  <c r="F17" i="50"/>
  <c r="D17" i="50"/>
  <c r="H16" i="50"/>
  <c r="H15" i="50"/>
  <c r="H14" i="50"/>
  <c r="F12" i="50"/>
  <c r="D12" i="50"/>
  <c r="H10" i="50"/>
  <c r="H9" i="50"/>
  <c r="F17" i="49"/>
  <c r="H16" i="49"/>
  <c r="H14" i="49"/>
  <c r="F12" i="49"/>
  <c r="H10" i="49"/>
  <c r="H9" i="49"/>
  <c r="I13" i="46"/>
  <c r="H13" i="46"/>
  <c r="G13" i="46"/>
  <c r="F13" i="46"/>
  <c r="K12" i="46"/>
  <c r="J12" i="46"/>
  <c r="K11" i="46"/>
  <c r="J11" i="46"/>
  <c r="K10" i="46"/>
  <c r="J10" i="46"/>
  <c r="K9" i="46"/>
  <c r="J9" i="46"/>
  <c r="K8" i="46"/>
  <c r="J8" i="46"/>
  <c r="F11" i="45"/>
  <c r="D11" i="45"/>
  <c r="H9" i="45"/>
  <c r="H8" i="45"/>
  <c r="H7" i="45"/>
  <c r="D19" i="44"/>
  <c r="F18" i="44"/>
  <c r="F17" i="44"/>
  <c r="F16" i="44"/>
  <c r="E19" i="44"/>
  <c r="D13" i="44"/>
  <c r="F12" i="44"/>
  <c r="F11" i="44"/>
  <c r="F10" i="44"/>
  <c r="E13" i="44"/>
  <c r="F13" i="44" s="1"/>
  <c r="F8" i="44"/>
  <c r="F19" i="43"/>
  <c r="E19" i="43"/>
  <c r="D19" i="43"/>
  <c r="G18" i="43"/>
  <c r="G17" i="43"/>
  <c r="G16" i="43"/>
  <c r="G15" i="43"/>
  <c r="F13" i="43"/>
  <c r="E13" i="43"/>
  <c r="D13" i="43"/>
  <c r="G12" i="43"/>
  <c r="G11" i="43"/>
  <c r="G10" i="43"/>
  <c r="G9" i="43"/>
  <c r="G8" i="43"/>
  <c r="D12" i="58"/>
  <c r="E9" i="58" s="1"/>
  <c r="H10" i="58"/>
  <c r="H9" i="58"/>
  <c r="F12" i="58"/>
  <c r="M11" i="46" l="1"/>
  <c r="F20" i="50"/>
  <c r="G19" i="50" s="1"/>
  <c r="D20" i="50"/>
  <c r="E19" i="50" s="1"/>
  <c r="M8" i="46"/>
  <c r="F19" i="44"/>
  <c r="F19" i="49"/>
  <c r="G16" i="49" s="1"/>
  <c r="M9" i="46"/>
  <c r="M10" i="46"/>
  <c r="H17" i="50"/>
  <c r="H12" i="50"/>
  <c r="K13" i="46"/>
  <c r="J13" i="46"/>
  <c r="M12" i="46"/>
  <c r="G19" i="43"/>
  <c r="H18" i="43" s="1"/>
  <c r="G13" i="43"/>
  <c r="H11" i="43" s="1"/>
  <c r="N9" i="51"/>
  <c r="N13" i="51" s="1"/>
  <c r="O9" i="51"/>
  <c r="O13" i="51" s="1"/>
  <c r="H9" i="51"/>
  <c r="H13" i="51" s="1"/>
  <c r="I9" i="51"/>
  <c r="I13" i="51" s="1"/>
  <c r="H11" i="49"/>
  <c r="D17" i="49"/>
  <c r="D19" i="49" s="1"/>
  <c r="H12" i="49"/>
  <c r="G8" i="45"/>
  <c r="G9" i="45"/>
  <c r="H11" i="45"/>
  <c r="G7" i="45"/>
  <c r="E7" i="45"/>
  <c r="E8" i="45"/>
  <c r="E9" i="45"/>
  <c r="H10" i="45"/>
  <c r="E10" i="45"/>
  <c r="G10" i="45"/>
  <c r="F9" i="44"/>
  <c r="F15" i="44"/>
  <c r="G10" i="58"/>
  <c r="G11" i="58"/>
  <c r="H12" i="58"/>
  <c r="G9" i="58"/>
  <c r="G8" i="58"/>
  <c r="E11" i="58"/>
  <c r="H8" i="58"/>
  <c r="E10" i="58"/>
  <c r="E8" i="58"/>
  <c r="J31" i="35"/>
  <c r="H31" i="35"/>
  <c r="F31" i="35"/>
  <c r="E15" i="50" l="1"/>
  <c r="H10" i="43"/>
  <c r="H9" i="43"/>
  <c r="E11" i="50"/>
  <c r="E10" i="50"/>
  <c r="E18" i="50"/>
  <c r="E16" i="50"/>
  <c r="E14" i="50"/>
  <c r="E17" i="50"/>
  <c r="E12" i="50"/>
  <c r="E9" i="50"/>
  <c r="G18" i="49"/>
  <c r="H19" i="49"/>
  <c r="E10" i="49"/>
  <c r="E9" i="49"/>
  <c r="G11" i="45"/>
  <c r="H8" i="43"/>
  <c r="G17" i="49"/>
  <c r="G11" i="49"/>
  <c r="G14" i="49"/>
  <c r="M13" i="46"/>
  <c r="E12" i="58"/>
  <c r="G9" i="49"/>
  <c r="G12" i="49"/>
  <c r="G10" i="49"/>
  <c r="G15" i="49"/>
  <c r="G12" i="58"/>
  <c r="G9" i="50"/>
  <c r="G16" i="50"/>
  <c r="G17" i="50"/>
  <c r="G11" i="50"/>
  <c r="G15" i="50"/>
  <c r="G10" i="50"/>
  <c r="G14" i="50"/>
  <c r="G18" i="50"/>
  <c r="G12" i="50"/>
  <c r="H15" i="43"/>
  <c r="H16" i="43"/>
  <c r="H17" i="43"/>
  <c r="H12" i="43"/>
  <c r="H13" i="43" s="1"/>
  <c r="H20" i="50"/>
  <c r="E14" i="49"/>
  <c r="E18" i="49"/>
  <c r="E15" i="49"/>
  <c r="E12" i="49"/>
  <c r="E11" i="49"/>
  <c r="E17" i="49"/>
  <c r="H17" i="49"/>
  <c r="E16" i="49"/>
  <c r="E11" i="45"/>
  <c r="E20" i="50" l="1"/>
  <c r="G19" i="49"/>
  <c r="G20" i="50"/>
  <c r="H19" i="43"/>
  <c r="E19" i="49"/>
  <c r="M10" i="35"/>
  <c r="L10" i="35"/>
  <c r="G9" i="34"/>
  <c r="H9" i="34"/>
  <c r="H7" i="31"/>
  <c r="H9" i="29"/>
  <c r="L9" i="23" l="1"/>
  <c r="K9" i="23"/>
  <c r="J8" i="68"/>
  <c r="K8" i="16"/>
  <c r="J8" i="16"/>
  <c r="K10" i="14"/>
  <c r="H10" i="13"/>
  <c r="K10" i="10" l="1"/>
  <c r="J10" i="10"/>
  <c r="K8" i="9"/>
  <c r="J8" i="9"/>
  <c r="N9" i="7"/>
  <c r="M9" i="7"/>
  <c r="K10" i="6"/>
  <c r="K8" i="4"/>
  <c r="J9" i="3"/>
  <c r="K10" i="2"/>
  <c r="H10" i="27" l="1"/>
  <c r="F10" i="27"/>
  <c r="D10" i="27"/>
  <c r="I18" i="36" l="1"/>
  <c r="H18" i="36"/>
  <c r="J24" i="36"/>
  <c r="F24" i="36"/>
  <c r="I23" i="36"/>
  <c r="H23" i="36"/>
  <c r="E23" i="36"/>
  <c r="D23" i="36"/>
  <c r="J22" i="36"/>
  <c r="F22" i="36"/>
  <c r="J21" i="36"/>
  <c r="F21" i="36"/>
  <c r="J20" i="36"/>
  <c r="F20" i="36"/>
  <c r="J17" i="36"/>
  <c r="F17" i="36"/>
  <c r="J16" i="36"/>
  <c r="F16" i="36"/>
  <c r="J15" i="36"/>
  <c r="F15" i="36"/>
  <c r="J14" i="36"/>
  <c r="F14" i="36"/>
  <c r="E13" i="36"/>
  <c r="E18" i="36" s="1"/>
  <c r="D13" i="36"/>
  <c r="D18" i="36" s="1"/>
  <c r="J12" i="36"/>
  <c r="F12" i="36"/>
  <c r="J11" i="36"/>
  <c r="F11" i="36"/>
  <c r="J10" i="36"/>
  <c r="F10" i="36"/>
  <c r="J9" i="36"/>
  <c r="F9" i="36"/>
  <c r="H11" i="57"/>
  <c r="H10" i="57"/>
  <c r="H9" i="57"/>
  <c r="H8" i="57"/>
  <c r="L9" i="36" l="1"/>
  <c r="L15" i="36"/>
  <c r="L24" i="36"/>
  <c r="J23" i="36"/>
  <c r="K22" i="36" s="1"/>
  <c r="J13" i="36"/>
  <c r="J18" i="36" s="1"/>
  <c r="K9" i="36" s="1"/>
  <c r="L12" i="36"/>
  <c r="L14" i="36"/>
  <c r="L21" i="36"/>
  <c r="L20" i="36"/>
  <c r="L10" i="36"/>
  <c r="L16" i="36"/>
  <c r="F23" i="36"/>
  <c r="L11" i="36"/>
  <c r="F13" i="36"/>
  <c r="L17" i="36"/>
  <c r="L22" i="36"/>
  <c r="D12" i="57"/>
  <c r="F12" i="57"/>
  <c r="K20" i="36" l="1"/>
  <c r="K21" i="36"/>
  <c r="K14" i="36"/>
  <c r="K13" i="36"/>
  <c r="G20" i="36"/>
  <c r="G22" i="36"/>
  <c r="K10" i="36"/>
  <c r="K15" i="36"/>
  <c r="L13" i="36"/>
  <c r="K17" i="36"/>
  <c r="K11" i="36"/>
  <c r="L23" i="36"/>
  <c r="G21" i="36"/>
  <c r="K12" i="36"/>
  <c r="F18" i="36"/>
  <c r="G13" i="36" s="1"/>
  <c r="K16" i="36"/>
  <c r="H12" i="57"/>
  <c r="G10" i="57"/>
  <c r="G9" i="57"/>
  <c r="E9" i="57"/>
  <c r="E10" i="57"/>
  <c r="E11" i="57"/>
  <c r="E8" i="57"/>
  <c r="G8" i="57"/>
  <c r="G11" i="57"/>
  <c r="K23" i="36" l="1"/>
  <c r="G23" i="36"/>
  <c r="G12" i="57"/>
  <c r="K18" i="36"/>
  <c r="G15" i="36"/>
  <c r="G9" i="36"/>
  <c r="G12" i="36"/>
  <c r="G16" i="36"/>
  <c r="G17" i="36"/>
  <c r="G11" i="36"/>
  <c r="G10" i="36"/>
  <c r="G14" i="36"/>
  <c r="L18" i="36"/>
  <c r="G18" i="36" l="1"/>
  <c r="M15" i="41"/>
  <c r="L15" i="41"/>
  <c r="K15" i="41"/>
  <c r="J15" i="41"/>
  <c r="I15" i="41"/>
  <c r="H15" i="41"/>
  <c r="E15" i="41"/>
  <c r="F13" i="41" s="1"/>
  <c r="N14" i="41"/>
  <c r="N13" i="41"/>
  <c r="N12" i="41"/>
  <c r="N11" i="41"/>
  <c r="N10" i="41"/>
  <c r="N9" i="41"/>
  <c r="F22" i="40"/>
  <c r="E22" i="40"/>
  <c r="D22" i="40"/>
  <c r="G21" i="40"/>
  <c r="G20" i="40"/>
  <c r="G19" i="40"/>
  <c r="G18" i="40"/>
  <c r="G17" i="40"/>
  <c r="G16" i="40"/>
  <c r="F14" i="40"/>
  <c r="E14" i="40"/>
  <c r="D14" i="40"/>
  <c r="G13" i="40"/>
  <c r="G12" i="40"/>
  <c r="G11" i="40"/>
  <c r="G10" i="40"/>
  <c r="G9" i="40"/>
  <c r="N15" i="41" l="1"/>
  <c r="E23" i="40"/>
  <c r="G22" i="40"/>
  <c r="H21" i="40" s="1"/>
  <c r="F23" i="40"/>
  <c r="G14" i="40"/>
  <c r="H13" i="40" s="1"/>
  <c r="D23" i="40"/>
  <c r="F10" i="41"/>
  <c r="F14" i="41"/>
  <c r="F12" i="41"/>
  <c r="F9" i="41"/>
  <c r="F11" i="41"/>
  <c r="H16" i="40" l="1"/>
  <c r="H18" i="40"/>
  <c r="H17" i="40"/>
  <c r="H19" i="40"/>
  <c r="H20" i="40"/>
  <c r="H12" i="40"/>
  <c r="H10" i="40"/>
  <c r="H9" i="40"/>
  <c r="G23" i="40"/>
  <c r="H11" i="40"/>
  <c r="F15" i="41"/>
  <c r="H22" i="40" l="1"/>
  <c r="H14" i="40"/>
  <c r="H10" i="39"/>
  <c r="G10" i="39"/>
  <c r="E10" i="39"/>
  <c r="D10" i="39"/>
  <c r="I9" i="39"/>
  <c r="F9" i="39"/>
  <c r="I8" i="39"/>
  <c r="F8" i="39"/>
  <c r="I16" i="38"/>
  <c r="H16" i="38"/>
  <c r="E16" i="38"/>
  <c r="D16" i="38"/>
  <c r="J15" i="38"/>
  <c r="F15" i="38"/>
  <c r="J14" i="38"/>
  <c r="F14" i="38"/>
  <c r="J13" i="38"/>
  <c r="F13" i="38"/>
  <c r="J12" i="38"/>
  <c r="F12" i="38"/>
  <c r="J11" i="38"/>
  <c r="F11" i="38"/>
  <c r="J10" i="38"/>
  <c r="F10" i="38"/>
  <c r="J9" i="38"/>
  <c r="F9" i="38"/>
  <c r="F10" i="39" l="1"/>
  <c r="J9" i="39"/>
  <c r="I10" i="39"/>
  <c r="J10" i="39" s="1"/>
  <c r="L13" i="38"/>
  <c r="L10" i="38"/>
  <c r="F16" i="38"/>
  <c r="G9" i="38" s="1"/>
  <c r="L15" i="38"/>
  <c r="J8" i="39"/>
  <c r="L9" i="38"/>
  <c r="G13" i="38"/>
  <c r="L14" i="38"/>
  <c r="J16" i="38"/>
  <c r="K14" i="38" s="1"/>
  <c r="L11" i="38"/>
  <c r="G14" i="38" l="1"/>
  <c r="G11" i="38"/>
  <c r="G12" i="38"/>
  <c r="G10" i="38"/>
  <c r="G15" i="38"/>
  <c r="K15" i="38"/>
  <c r="K9" i="38"/>
  <c r="K11" i="38"/>
  <c r="K12" i="38"/>
  <c r="L16" i="38"/>
  <c r="K13" i="38"/>
  <c r="K10" i="38"/>
  <c r="G16" i="38" l="1"/>
  <c r="K16" i="38"/>
  <c r="H11" i="37"/>
  <c r="F10" i="37"/>
  <c r="L10" i="37" s="1"/>
  <c r="E11" i="37"/>
  <c r="D11" i="37"/>
  <c r="F8" i="37"/>
  <c r="L8" i="37" s="1"/>
  <c r="F9" i="37"/>
  <c r="L9" i="37" s="1"/>
  <c r="F11" i="37" l="1"/>
  <c r="K21" i="69"/>
  <c r="K20" i="69"/>
  <c r="K19" i="69"/>
  <c r="G10" i="37" l="1"/>
  <c r="L11" i="37"/>
  <c r="G9" i="37"/>
  <c r="L9" i="67" l="1"/>
  <c r="L10" i="67"/>
  <c r="L12" i="67"/>
  <c r="L13" i="67"/>
  <c r="L14" i="67"/>
  <c r="L8" i="67"/>
  <c r="I9" i="67"/>
  <c r="I10" i="67"/>
  <c r="I12" i="67"/>
  <c r="I13" i="67"/>
  <c r="I14" i="67"/>
  <c r="I8" i="67"/>
  <c r="F9" i="67"/>
  <c r="F10" i="67"/>
  <c r="F12" i="67"/>
  <c r="F13" i="67"/>
  <c r="F14" i="67"/>
  <c r="F8" i="67"/>
  <c r="L10" i="69"/>
  <c r="L11" i="69"/>
  <c r="L14" i="69"/>
  <c r="L15" i="69"/>
  <c r="L16" i="69"/>
  <c r="L9" i="69"/>
  <c r="I10" i="69"/>
  <c r="I11" i="69"/>
  <c r="I14" i="69"/>
  <c r="I15" i="69"/>
  <c r="I16" i="69"/>
  <c r="I9" i="69"/>
  <c r="F15" i="69"/>
  <c r="F16" i="69"/>
  <c r="F14" i="69"/>
  <c r="F10" i="69"/>
  <c r="F11" i="69"/>
  <c r="F9" i="69"/>
  <c r="L14" i="22"/>
  <c r="L15" i="22"/>
  <c r="L16" i="22"/>
  <c r="L13" i="22"/>
  <c r="L9" i="22"/>
  <c r="L10" i="22"/>
  <c r="L11" i="22"/>
  <c r="L8" i="22"/>
  <c r="I9" i="22"/>
  <c r="I10" i="22"/>
  <c r="I11" i="22"/>
  <c r="I13" i="22"/>
  <c r="I14" i="22"/>
  <c r="I15" i="22"/>
  <c r="I16" i="22"/>
  <c r="I8" i="22"/>
  <c r="F14" i="22"/>
  <c r="F15" i="22"/>
  <c r="F16" i="22"/>
  <c r="F13" i="22"/>
  <c r="F10" i="22"/>
  <c r="F11" i="22"/>
  <c r="F9" i="22"/>
  <c r="F8" i="22"/>
  <c r="F9" i="54"/>
  <c r="E9" i="54"/>
  <c r="D9" i="54"/>
  <c r="J11" i="14"/>
  <c r="J10" i="14"/>
  <c r="G10" i="13"/>
  <c r="G11" i="13"/>
  <c r="J10" i="6"/>
  <c r="J8" i="4"/>
  <c r="G18" i="34" l="1"/>
  <c r="G17" i="34"/>
  <c r="K8" i="32"/>
  <c r="J8" i="32"/>
  <c r="H8" i="31"/>
  <c r="E9" i="31"/>
  <c r="G8" i="31"/>
  <c r="G7" i="31"/>
  <c r="F9" i="31"/>
  <c r="E22" i="30"/>
  <c r="F22" i="30"/>
  <c r="E21" i="30"/>
  <c r="F21" i="30"/>
  <c r="E20" i="30"/>
  <c r="F20" i="30"/>
  <c r="E19" i="30"/>
  <c r="F19" i="30"/>
  <c r="D22" i="30"/>
  <c r="D21" i="30"/>
  <c r="D20" i="30"/>
  <c r="D19" i="30"/>
  <c r="H9" i="28"/>
  <c r="H9" i="31" l="1"/>
  <c r="K12" i="69"/>
  <c r="K17" i="69"/>
  <c r="K22" i="69"/>
  <c r="G12" i="69"/>
  <c r="G17" i="69"/>
  <c r="G19" i="69"/>
  <c r="G20" i="69"/>
  <c r="G21" i="69"/>
  <c r="E12" i="69"/>
  <c r="E17" i="69"/>
  <c r="E19" i="69"/>
  <c r="E20" i="69"/>
  <c r="E21" i="69"/>
  <c r="H12" i="69"/>
  <c r="I12" i="69" s="1"/>
  <c r="J12" i="69"/>
  <c r="H17" i="69"/>
  <c r="J17" i="69"/>
  <c r="H19" i="69"/>
  <c r="I19" i="69" s="1"/>
  <c r="J19" i="69"/>
  <c r="L19" i="69" s="1"/>
  <c r="H20" i="69"/>
  <c r="J20" i="69"/>
  <c r="L20" i="69" s="1"/>
  <c r="H21" i="69"/>
  <c r="I21" i="69" s="1"/>
  <c r="J21" i="69"/>
  <c r="L21" i="69" s="1"/>
  <c r="K9" i="68"/>
  <c r="K10" i="68"/>
  <c r="K11" i="68"/>
  <c r="K12" i="68"/>
  <c r="K13" i="68"/>
  <c r="K14" i="68"/>
  <c r="D21" i="69"/>
  <c r="D20" i="69"/>
  <c r="D19" i="69"/>
  <c r="D17" i="69"/>
  <c r="D12" i="69"/>
  <c r="E22" i="69" l="1"/>
  <c r="I17" i="69"/>
  <c r="G22" i="69"/>
  <c r="I20" i="69"/>
  <c r="D22" i="69"/>
  <c r="F22" i="69" s="1"/>
  <c r="L17" i="69"/>
  <c r="L12" i="69"/>
  <c r="F17" i="69"/>
  <c r="F21" i="69"/>
  <c r="F12" i="69"/>
  <c r="F20" i="69"/>
  <c r="F19" i="69"/>
  <c r="H22" i="69"/>
  <c r="J22" i="69"/>
  <c r="L22" i="69" s="1"/>
  <c r="K8" i="68"/>
  <c r="J9" i="68"/>
  <c r="J10" i="68"/>
  <c r="J11" i="68"/>
  <c r="J12" i="68"/>
  <c r="J13" i="68"/>
  <c r="J14" i="68"/>
  <c r="H15" i="68"/>
  <c r="F15" i="68"/>
  <c r="G12" i="68" s="1"/>
  <c r="D15" i="68"/>
  <c r="E11" i="68" s="1"/>
  <c r="I22" i="69" l="1"/>
  <c r="G13" i="68"/>
  <c r="G9" i="68"/>
  <c r="K15" i="68"/>
  <c r="G14" i="68"/>
  <c r="E10" i="68"/>
  <c r="G11" i="68"/>
  <c r="J15" i="68"/>
  <c r="E9" i="68"/>
  <c r="E14" i="68"/>
  <c r="E13" i="68"/>
  <c r="G8" i="68"/>
  <c r="G10" i="68"/>
  <c r="E12" i="68"/>
  <c r="E8" i="68"/>
  <c r="I13" i="68"/>
  <c r="I11" i="68"/>
  <c r="I8" i="68"/>
  <c r="I10" i="68"/>
  <c r="I14" i="68"/>
  <c r="I9" i="68"/>
  <c r="I12" i="68"/>
  <c r="K17" i="22"/>
  <c r="H17" i="22"/>
  <c r="G17" i="22"/>
  <c r="H11" i="67"/>
  <c r="G11" i="67"/>
  <c r="E11" i="67"/>
  <c r="D11" i="67"/>
  <c r="K11" i="67"/>
  <c r="E17" i="22"/>
  <c r="D17" i="22"/>
  <c r="E15" i="67"/>
  <c r="D15" i="67"/>
  <c r="G15" i="68" l="1"/>
  <c r="E15" i="68"/>
  <c r="I11" i="67"/>
  <c r="D16" i="67"/>
  <c r="F11" i="67"/>
  <c r="F15" i="67"/>
  <c r="E16" i="67"/>
  <c r="L17" i="22"/>
  <c r="I17" i="22"/>
  <c r="F17" i="22"/>
  <c r="I15" i="68"/>
  <c r="H15" i="67"/>
  <c r="G15" i="67"/>
  <c r="G16" i="67" s="1"/>
  <c r="J11" i="67"/>
  <c r="K15" i="67"/>
  <c r="K16" i="67" l="1"/>
  <c r="F16" i="67"/>
  <c r="L15" i="67"/>
  <c r="I15" i="67"/>
  <c r="H16" i="67"/>
  <c r="I16" i="67" s="1"/>
  <c r="J16" i="67"/>
  <c r="L11" i="67"/>
  <c r="K12" i="22"/>
  <c r="K18" i="22" s="1"/>
  <c r="J12" i="22"/>
  <c r="H12" i="22"/>
  <c r="G12" i="22"/>
  <c r="G18" i="22" s="1"/>
  <c r="E12" i="22"/>
  <c r="D12" i="22"/>
  <c r="D18" i="22" s="1"/>
  <c r="L16" i="67" l="1"/>
  <c r="I12" i="22"/>
  <c r="L12" i="22"/>
  <c r="E18" i="22"/>
  <c r="F18" i="22" s="1"/>
  <c r="F12" i="22"/>
  <c r="H18" i="22"/>
  <c r="I18" i="22" s="1"/>
  <c r="J18" i="22"/>
  <c r="L18" i="22" s="1"/>
  <c r="H12" i="16" l="1"/>
  <c r="I11" i="16" l="1"/>
  <c r="I8" i="16"/>
  <c r="I10" i="16"/>
  <c r="E12" i="13"/>
  <c r="H11" i="11"/>
  <c r="H8" i="11"/>
  <c r="K8" i="11" s="1"/>
  <c r="H11" i="10"/>
  <c r="D15" i="6"/>
  <c r="F15" i="6"/>
  <c r="H15" i="6"/>
  <c r="K10" i="16" l="1"/>
  <c r="K11" i="16"/>
  <c r="J10" i="16"/>
  <c r="J11" i="16"/>
  <c r="H10" i="15"/>
  <c r="H11" i="15"/>
  <c r="H12" i="15"/>
  <c r="H13" i="15"/>
  <c r="H14" i="15"/>
  <c r="H15" i="15"/>
  <c r="H16" i="15"/>
  <c r="H25" i="15"/>
  <c r="H26" i="15"/>
  <c r="F24" i="15"/>
  <c r="F9" i="15"/>
  <c r="I12" i="16" l="1"/>
  <c r="F8" i="15"/>
  <c r="F7" i="15" s="1"/>
  <c r="E24" i="15"/>
  <c r="H24" i="15" s="1"/>
  <c r="D24" i="15"/>
  <c r="E9" i="15"/>
  <c r="H9" i="15" s="1"/>
  <c r="D9" i="15"/>
  <c r="D8" i="15" s="1"/>
  <c r="D7" i="15" l="1"/>
  <c r="E8" i="15"/>
  <c r="E7" i="15" s="1"/>
  <c r="H7" i="15" s="1"/>
  <c r="G9" i="15"/>
  <c r="G10" i="15"/>
  <c r="G11" i="15"/>
  <c r="G12" i="15"/>
  <c r="G13" i="15"/>
  <c r="G14" i="15"/>
  <c r="G15" i="15"/>
  <c r="G16" i="15"/>
  <c r="G17" i="15"/>
  <c r="G18" i="15"/>
  <c r="G20" i="15"/>
  <c r="G21" i="15"/>
  <c r="G24" i="15"/>
  <c r="G25" i="15"/>
  <c r="G26" i="15"/>
  <c r="G29" i="15"/>
  <c r="F11" i="10"/>
  <c r="H8" i="15" l="1"/>
  <c r="G7" i="15"/>
  <c r="G8" i="15"/>
  <c r="D9" i="31"/>
  <c r="G9" i="31" s="1"/>
  <c r="D31" i="35" l="1"/>
  <c r="D29" i="34"/>
  <c r="D31" i="34" s="1"/>
  <c r="E29" i="34"/>
  <c r="E31" i="34" s="1"/>
  <c r="D27" i="34"/>
  <c r="E27" i="34"/>
  <c r="G26" i="34"/>
  <c r="G25" i="34"/>
  <c r="D21" i="34"/>
  <c r="D23" i="34" s="1"/>
  <c r="E21" i="34"/>
  <c r="E23" i="34" s="1"/>
  <c r="D19" i="34"/>
  <c r="E19" i="34"/>
  <c r="G10" i="34"/>
  <c r="D13" i="34"/>
  <c r="D15" i="34" s="1"/>
  <c r="E13" i="34"/>
  <c r="E15" i="34" s="1"/>
  <c r="E11" i="34"/>
  <c r="F14" i="32"/>
  <c r="F11" i="32"/>
  <c r="D14" i="32"/>
  <c r="D11" i="32"/>
  <c r="H16" i="29"/>
  <c r="I10" i="27"/>
  <c r="G10" i="27"/>
  <c r="E10" i="27"/>
  <c r="F12" i="16"/>
  <c r="G13" i="54"/>
  <c r="G9" i="54"/>
  <c r="G10" i="54"/>
  <c r="G11" i="54"/>
  <c r="G8" i="54"/>
  <c r="F12" i="14"/>
  <c r="G11" i="14" s="1"/>
  <c r="D12" i="14"/>
  <c r="E11" i="14" s="1"/>
  <c r="D12" i="13"/>
  <c r="G12" i="13" s="1"/>
  <c r="J14" i="12"/>
  <c r="J13" i="12"/>
  <c r="J12" i="12"/>
  <c r="J11" i="12"/>
  <c r="J10" i="12"/>
  <c r="J9" i="12"/>
  <c r="J8" i="12"/>
  <c r="J11" i="11"/>
  <c r="J9" i="11"/>
  <c r="J10" i="11"/>
  <c r="J13" i="11"/>
  <c r="J8" i="11"/>
  <c r="J12" i="10"/>
  <c r="J13" i="10"/>
  <c r="J14" i="10"/>
  <c r="J11" i="10"/>
  <c r="J9" i="9"/>
  <c r="J10" i="9"/>
  <c r="J11" i="9"/>
  <c r="J12" i="9"/>
  <c r="F13" i="9"/>
  <c r="G12" i="9" s="1"/>
  <c r="D13" i="9"/>
  <c r="E10" i="9" s="1"/>
  <c r="D11" i="7"/>
  <c r="D15" i="32" l="1"/>
  <c r="E12" i="32" s="1"/>
  <c r="F15" i="32"/>
  <c r="G8" i="32" s="1"/>
  <c r="E11" i="32"/>
  <c r="K12" i="16"/>
  <c r="J12" i="14"/>
  <c r="E8" i="9"/>
  <c r="J13" i="9"/>
  <c r="E10" i="32"/>
  <c r="E8" i="32"/>
  <c r="E9" i="32"/>
  <c r="E10" i="14"/>
  <c r="E12" i="14" s="1"/>
  <c r="G10" i="14"/>
  <c r="G12" i="14" s="1"/>
  <c r="E12" i="9"/>
  <c r="G10" i="9"/>
  <c r="E9" i="9"/>
  <c r="G9" i="9"/>
  <c r="G8" i="9"/>
  <c r="E11" i="9"/>
  <c r="G11" i="9"/>
  <c r="E13" i="32" l="1"/>
  <c r="E14" i="32"/>
  <c r="E15" i="32" s="1"/>
  <c r="E13" i="9"/>
  <c r="G13" i="9"/>
  <c r="G11" i="32"/>
  <c r="G10" i="32"/>
  <c r="G14" i="32"/>
  <c r="G12" i="32"/>
  <c r="G13" i="32"/>
  <c r="G9" i="32"/>
  <c r="G15" i="32" l="1"/>
  <c r="D12" i="2"/>
  <c r="E11" i="2" l="1"/>
  <c r="E10" i="2"/>
  <c r="F15" i="12"/>
  <c r="D15" i="12"/>
  <c r="E9" i="12" s="1"/>
  <c r="F14" i="11"/>
  <c r="D14" i="11"/>
  <c r="F15" i="10"/>
  <c r="D15" i="10"/>
  <c r="E12" i="2" l="1"/>
  <c r="J15" i="10"/>
  <c r="J15" i="12"/>
  <c r="E8" i="12"/>
  <c r="E12" i="12"/>
  <c r="E11" i="12"/>
  <c r="G12" i="12"/>
  <c r="G8" i="12"/>
  <c r="G11" i="12"/>
  <c r="E14" i="12"/>
  <c r="E10" i="12"/>
  <c r="G14" i="12"/>
  <c r="G10" i="12"/>
  <c r="E13" i="12"/>
  <c r="G13" i="12"/>
  <c r="G9" i="12"/>
  <c r="J14" i="11"/>
  <c r="E13" i="10"/>
  <c r="E10" i="10"/>
  <c r="E14" i="10"/>
  <c r="E11" i="10"/>
  <c r="E12" i="10"/>
  <c r="D13" i="8"/>
  <c r="G13" i="8"/>
  <c r="F13" i="8"/>
  <c r="I13" i="8"/>
  <c r="L13" i="8"/>
  <c r="J11" i="7"/>
  <c r="G11" i="7"/>
  <c r="M10" i="7"/>
  <c r="H11" i="7"/>
  <c r="E11" i="7"/>
  <c r="J22" i="6"/>
  <c r="J23" i="6"/>
  <c r="J25" i="6"/>
  <c r="J20" i="6"/>
  <c r="D26" i="6"/>
  <c r="F26" i="6"/>
  <c r="J11" i="6"/>
  <c r="J12" i="6"/>
  <c r="J13" i="6"/>
  <c r="J14" i="6"/>
  <c r="J15" i="6"/>
  <c r="J16" i="6"/>
  <c r="J17" i="6"/>
  <c r="D18" i="6"/>
  <c r="F18" i="6"/>
  <c r="J9" i="4"/>
  <c r="J10" i="4"/>
  <c r="J11" i="4"/>
  <c r="F12" i="4"/>
  <c r="D12" i="4"/>
  <c r="J10" i="3"/>
  <c r="J11" i="3"/>
  <c r="H12" i="3"/>
  <c r="F12" i="3"/>
  <c r="D12" i="3"/>
  <c r="J11" i="2"/>
  <c r="J10" i="2"/>
  <c r="F12" i="2"/>
  <c r="J12" i="2" s="1"/>
  <c r="G8" i="4" l="1"/>
  <c r="G11" i="4"/>
  <c r="G9" i="4"/>
  <c r="G10" i="4"/>
  <c r="E11" i="8"/>
  <c r="E10" i="8"/>
  <c r="E9" i="8"/>
  <c r="E12" i="8"/>
  <c r="E8" i="8"/>
  <c r="E15" i="12"/>
  <c r="J18" i="6"/>
  <c r="G15" i="12"/>
  <c r="E15" i="10"/>
  <c r="H10" i="8"/>
  <c r="H11" i="8"/>
  <c r="H12" i="8"/>
  <c r="H9" i="8"/>
  <c r="H8" i="8"/>
  <c r="F10" i="7"/>
  <c r="F9" i="7"/>
  <c r="I10" i="7"/>
  <c r="I9" i="7"/>
  <c r="M11" i="7"/>
  <c r="J26" i="6"/>
  <c r="G21" i="6"/>
  <c r="G20" i="6"/>
  <c r="G22" i="6"/>
  <c r="G23" i="6"/>
  <c r="G25" i="6"/>
  <c r="E21" i="6"/>
  <c r="E25" i="6"/>
  <c r="E22" i="6"/>
  <c r="E20" i="6"/>
  <c r="E23" i="6"/>
  <c r="G13" i="6"/>
  <c r="G17" i="6"/>
  <c r="G12" i="6"/>
  <c r="G14" i="6"/>
  <c r="G10" i="6"/>
  <c r="G15" i="6"/>
  <c r="G11" i="6"/>
  <c r="G16" i="6"/>
  <c r="E14" i="6"/>
  <c r="E11" i="6"/>
  <c r="E15" i="6"/>
  <c r="E17" i="6"/>
  <c r="E12" i="6"/>
  <c r="E16" i="6"/>
  <c r="E10" i="6"/>
  <c r="E13" i="6"/>
  <c r="J12" i="4"/>
  <c r="E11" i="4"/>
  <c r="E9" i="4"/>
  <c r="E8" i="4"/>
  <c r="E10" i="4"/>
  <c r="E11" i="3"/>
  <c r="E9" i="3"/>
  <c r="E10" i="3"/>
  <c r="J12" i="3"/>
  <c r="G10" i="3"/>
  <c r="G9" i="3"/>
  <c r="G11" i="3"/>
  <c r="G11" i="2"/>
  <c r="G10" i="2"/>
  <c r="G12" i="2" s="1"/>
  <c r="I11" i="7" l="1"/>
  <c r="E13" i="8"/>
  <c r="F11" i="7"/>
  <c r="E12" i="4"/>
  <c r="H13" i="8"/>
  <c r="G26" i="6"/>
  <c r="E26" i="6"/>
  <c r="G18" i="6"/>
  <c r="E18" i="6"/>
  <c r="G12" i="4"/>
  <c r="G8" i="37" l="1"/>
  <c r="G11" i="37" s="1"/>
  <c r="K11" i="37" l="1"/>
  <c r="H26" i="6"/>
  <c r="F16" i="23" l="1"/>
  <c r="E16" i="23"/>
  <c r="D16" i="23"/>
  <c r="D12" i="16" l="1"/>
  <c r="J12" i="16" s="1"/>
  <c r="E9" i="16" l="1"/>
  <c r="E10" i="16"/>
  <c r="E11" i="16"/>
  <c r="E8" i="16"/>
  <c r="G23" i="55"/>
  <c r="F23" i="55"/>
  <c r="G28" i="55"/>
  <c r="F28" i="55"/>
  <c r="E28" i="55"/>
  <c r="D28" i="55"/>
  <c r="E23" i="55"/>
  <c r="D23" i="55"/>
  <c r="E12" i="16" l="1"/>
  <c r="F21" i="35"/>
  <c r="F15" i="35"/>
  <c r="D21" i="35"/>
  <c r="D15" i="35"/>
  <c r="G14" i="35" l="1"/>
  <c r="G11" i="35"/>
  <c r="G10" i="35"/>
  <c r="F26" i="35"/>
  <c r="G13" i="35"/>
  <c r="G12" i="35"/>
  <c r="E11" i="35"/>
  <c r="E10" i="35"/>
  <c r="E12" i="35"/>
  <c r="E14" i="35"/>
  <c r="D26" i="35"/>
  <c r="E13" i="35"/>
  <c r="E17" i="35"/>
  <c r="E18" i="35"/>
  <c r="E19" i="35"/>
  <c r="E20" i="35"/>
  <c r="G17" i="35"/>
  <c r="G18" i="35"/>
  <c r="G20" i="35"/>
  <c r="G19" i="35"/>
  <c r="G15" i="35" l="1"/>
  <c r="G21" i="35"/>
  <c r="E15" i="35"/>
  <c r="E21" i="35"/>
  <c r="G11" i="10"/>
  <c r="G12" i="10"/>
  <c r="G13" i="10"/>
  <c r="G14" i="10"/>
  <c r="G10" i="10"/>
  <c r="G9" i="11"/>
  <c r="G10" i="11"/>
  <c r="G12" i="11"/>
  <c r="G13" i="11"/>
  <c r="E9" i="11"/>
  <c r="E10" i="11"/>
  <c r="E12" i="11"/>
  <c r="E13" i="11"/>
  <c r="H13" i="9"/>
  <c r="I10" i="9" s="1"/>
  <c r="G15" i="10" l="1"/>
  <c r="E11" i="11"/>
  <c r="G8" i="11"/>
  <c r="G11" i="11"/>
  <c r="G14" i="11" s="1"/>
  <c r="E8" i="11"/>
  <c r="I11" i="9"/>
  <c r="I8" i="9"/>
  <c r="I12" i="9"/>
  <c r="I9" i="9"/>
  <c r="J13" i="8"/>
  <c r="K9" i="8" s="1"/>
  <c r="N10" i="7"/>
  <c r="I11" i="3"/>
  <c r="I10" i="3"/>
  <c r="I9" i="3"/>
  <c r="G12" i="3"/>
  <c r="E12" i="3"/>
  <c r="H12" i="4"/>
  <c r="K11" i="7"/>
  <c r="E14" i="11" l="1"/>
  <c r="I13" i="9"/>
  <c r="L10" i="7"/>
  <c r="L9" i="7"/>
  <c r="N11" i="7"/>
  <c r="I8" i="4"/>
  <c r="I9" i="4"/>
  <c r="I10" i="4"/>
  <c r="I11" i="4"/>
  <c r="I12" i="3"/>
  <c r="K11" i="8"/>
  <c r="K10" i="8"/>
  <c r="K12" i="8"/>
  <c r="K8" i="8"/>
  <c r="K26" i="6"/>
  <c r="K22" i="6"/>
  <c r="K23" i="6"/>
  <c r="K25" i="6"/>
  <c r="K20" i="6"/>
  <c r="I21" i="6"/>
  <c r="I22" i="6"/>
  <c r="I23" i="6"/>
  <c r="I25" i="6"/>
  <c r="I20" i="6"/>
  <c r="K11" i="6"/>
  <c r="K12" i="6"/>
  <c r="K13" i="6"/>
  <c r="K14" i="6"/>
  <c r="K16" i="6"/>
  <c r="K17" i="6"/>
  <c r="H18" i="6"/>
  <c r="I13" i="6" s="1"/>
  <c r="K13" i="8" l="1"/>
  <c r="L11" i="7"/>
  <c r="K15" i="6"/>
  <c r="I26" i="6"/>
  <c r="I12" i="4"/>
  <c r="I16" i="6"/>
  <c r="I12" i="6"/>
  <c r="I14" i="6"/>
  <c r="K18" i="6"/>
  <c r="I15" i="6"/>
  <c r="I11" i="6"/>
  <c r="I10" i="6"/>
  <c r="I17" i="6"/>
  <c r="K9" i="4"/>
  <c r="K10" i="4"/>
  <c r="K11" i="4"/>
  <c r="K12" i="4"/>
  <c r="K11" i="2"/>
  <c r="H12" i="2"/>
  <c r="K12" i="2" s="1"/>
  <c r="I18" i="6" l="1"/>
  <c r="I11" i="2"/>
  <c r="I10" i="2"/>
  <c r="I12" i="2" s="1"/>
  <c r="M18" i="35" l="1"/>
  <c r="M19" i="35"/>
  <c r="M20" i="35"/>
  <c r="M17" i="35"/>
  <c r="L18" i="35"/>
  <c r="L19" i="35"/>
  <c r="L20" i="35"/>
  <c r="L17" i="35"/>
  <c r="M11" i="35"/>
  <c r="M12" i="35"/>
  <c r="M13" i="35"/>
  <c r="M14" i="35"/>
  <c r="L11" i="35"/>
  <c r="L12" i="35"/>
  <c r="L13" i="35"/>
  <c r="L14" i="35"/>
  <c r="J21" i="35"/>
  <c r="J15" i="35"/>
  <c r="H21" i="35"/>
  <c r="I20" i="35" s="1"/>
  <c r="H15" i="35"/>
  <c r="H10" i="34"/>
  <c r="H17" i="34"/>
  <c r="H18" i="34"/>
  <c r="H25" i="34"/>
  <c r="H26" i="34"/>
  <c r="F29" i="34"/>
  <c r="F31" i="34" s="1"/>
  <c r="F27" i="34"/>
  <c r="F21" i="34"/>
  <c r="F23" i="34" s="1"/>
  <c r="F19" i="34"/>
  <c r="F13" i="34"/>
  <c r="F15" i="34" s="1"/>
  <c r="F11" i="34"/>
  <c r="K9" i="32"/>
  <c r="K10" i="32"/>
  <c r="K12" i="32"/>
  <c r="K13" i="32"/>
  <c r="J9" i="32"/>
  <c r="J10" i="32"/>
  <c r="J11" i="32"/>
  <c r="J12" i="32"/>
  <c r="J13" i="32"/>
  <c r="J14" i="32"/>
  <c r="J15" i="32"/>
  <c r="H11" i="32"/>
  <c r="H14" i="32"/>
  <c r="K14" i="32" s="1"/>
  <c r="H10" i="29"/>
  <c r="H11" i="29"/>
  <c r="H14" i="29"/>
  <c r="H15" i="29"/>
  <c r="H17" i="29"/>
  <c r="H18" i="29"/>
  <c r="F19" i="29"/>
  <c r="D19" i="29"/>
  <c r="F12" i="29"/>
  <c r="D12" i="29"/>
  <c r="H10" i="28"/>
  <c r="H11" i="28"/>
  <c r="H14" i="28"/>
  <c r="H15" i="28"/>
  <c r="H16" i="28"/>
  <c r="F17" i="28"/>
  <c r="D17" i="28"/>
  <c r="F12" i="28"/>
  <c r="D12" i="28"/>
  <c r="H26" i="35" l="1"/>
  <c r="J26" i="35"/>
  <c r="H15" i="32"/>
  <c r="I10" i="35"/>
  <c r="K19" i="35"/>
  <c r="K13" i="35"/>
  <c r="F20" i="29"/>
  <c r="M21" i="35"/>
  <c r="H17" i="28"/>
  <c r="H12" i="28"/>
  <c r="I17" i="35"/>
  <c r="I18" i="35"/>
  <c r="I19" i="35"/>
  <c r="I14" i="35"/>
  <c r="L21" i="35"/>
  <c r="H19" i="29"/>
  <c r="D20" i="29"/>
  <c r="D18" i="28"/>
  <c r="E15" i="28" s="1"/>
  <c r="F18" i="28"/>
  <c r="G16" i="28" s="1"/>
  <c r="M15" i="35"/>
  <c r="K11" i="32"/>
  <c r="H12" i="29"/>
  <c r="I11" i="35"/>
  <c r="I12" i="35"/>
  <c r="I13" i="35"/>
  <c r="K20" i="35"/>
  <c r="K17" i="35"/>
  <c r="K14" i="35"/>
  <c r="K12" i="35"/>
  <c r="K18" i="35"/>
  <c r="L15" i="35"/>
  <c r="K10" i="35"/>
  <c r="K11" i="35"/>
  <c r="G12" i="29" l="1"/>
  <c r="G11" i="29"/>
  <c r="G9" i="29"/>
  <c r="G10" i="29"/>
  <c r="I14" i="32"/>
  <c r="I13" i="32"/>
  <c r="I12" i="32"/>
  <c r="I10" i="32"/>
  <c r="I11" i="32"/>
  <c r="I15" i="32" s="1"/>
  <c r="K15" i="32"/>
  <c r="I9" i="32"/>
  <c r="E10" i="28"/>
  <c r="E9" i="28"/>
  <c r="E17" i="29"/>
  <c r="E10" i="29"/>
  <c r="E19" i="29"/>
  <c r="E9" i="29"/>
  <c r="E14" i="29"/>
  <c r="E18" i="29"/>
  <c r="E15" i="29"/>
  <c r="E11" i="29"/>
  <c r="E16" i="29"/>
  <c r="E12" i="29"/>
  <c r="I15" i="35"/>
  <c r="I8" i="32"/>
  <c r="G11" i="28"/>
  <c r="K15" i="35"/>
  <c r="I21" i="35"/>
  <c r="K21" i="35"/>
  <c r="G14" i="28"/>
  <c r="G10" i="28"/>
  <c r="E11" i="28"/>
  <c r="E14" i="28"/>
  <c r="E16" i="28"/>
  <c r="G9" i="28"/>
  <c r="G17" i="28"/>
  <c r="E12" i="28"/>
  <c r="G15" i="28"/>
  <c r="H18" i="28"/>
  <c r="G12" i="28"/>
  <c r="E17" i="28"/>
  <c r="H20" i="29"/>
  <c r="G17" i="29"/>
  <c r="G16" i="29"/>
  <c r="G14" i="29"/>
  <c r="G19" i="29"/>
  <c r="G20" i="29" s="1"/>
  <c r="G15" i="29"/>
  <c r="G18" i="29"/>
  <c r="G18" i="28" l="1"/>
  <c r="E20" i="29"/>
  <c r="E18" i="28"/>
  <c r="L10" i="23"/>
  <c r="L11" i="23"/>
  <c r="L13" i="23"/>
  <c r="L14" i="23"/>
  <c r="L15" i="23"/>
  <c r="K10" i="23"/>
  <c r="K11" i="23"/>
  <c r="K13" i="23"/>
  <c r="K14" i="23"/>
  <c r="K15" i="23"/>
  <c r="J10" i="23"/>
  <c r="J11" i="23"/>
  <c r="J12" i="23"/>
  <c r="J13" i="23"/>
  <c r="J14" i="23"/>
  <c r="J15" i="23"/>
  <c r="H16" i="23"/>
  <c r="K16" i="23" s="1"/>
  <c r="I16" i="23"/>
  <c r="L16" i="23" s="1"/>
  <c r="G16" i="23"/>
  <c r="J16" i="23" s="1"/>
  <c r="H13" i="54" l="1"/>
  <c r="H9" i="54"/>
  <c r="H10" i="54"/>
  <c r="H11" i="54"/>
  <c r="H8" i="54"/>
  <c r="F14" i="54"/>
  <c r="F12" i="54"/>
  <c r="K11" i="14"/>
  <c r="H12" i="14"/>
  <c r="H11" i="13"/>
  <c r="F12" i="13"/>
  <c r="H12" i="13" s="1"/>
  <c r="K9" i="12"/>
  <c r="K10" i="12"/>
  <c r="K11" i="12"/>
  <c r="K12" i="12"/>
  <c r="K13" i="12"/>
  <c r="K14" i="12"/>
  <c r="K8" i="12"/>
  <c r="H15" i="12"/>
  <c r="K9" i="11"/>
  <c r="K10" i="11"/>
  <c r="K13" i="11"/>
  <c r="K11" i="11"/>
  <c r="K12" i="10"/>
  <c r="K13" i="10"/>
  <c r="K14" i="10"/>
  <c r="I10" i="14" l="1"/>
  <c r="I11" i="14"/>
  <c r="K12" i="14"/>
  <c r="K11" i="10"/>
  <c r="G11" i="16"/>
  <c r="G10" i="16"/>
  <c r="G8" i="16"/>
  <c r="H14" i="11"/>
  <c r="I10" i="12"/>
  <c r="I14" i="12"/>
  <c r="I11" i="12"/>
  <c r="I12" i="12"/>
  <c r="I9" i="12"/>
  <c r="I13" i="12"/>
  <c r="I8" i="12"/>
  <c r="K15" i="12"/>
  <c r="H15" i="10"/>
  <c r="K9" i="9"/>
  <c r="K10" i="9"/>
  <c r="K11" i="9"/>
  <c r="K12" i="9"/>
  <c r="K13" i="9"/>
  <c r="G12" i="16" l="1"/>
  <c r="I12" i="14"/>
  <c r="I15" i="12"/>
  <c r="I14" i="10"/>
  <c r="I10" i="10"/>
  <c r="I13" i="10"/>
  <c r="I12" i="10"/>
  <c r="I11" i="10"/>
  <c r="I10" i="11"/>
  <c r="I12" i="11"/>
  <c r="I9" i="11"/>
  <c r="I13" i="11"/>
  <c r="K14" i="11"/>
  <c r="K15" i="10"/>
  <c r="K10" i="3"/>
  <c r="K11" i="3"/>
  <c r="K12" i="3"/>
  <c r="K9" i="3"/>
  <c r="I15" i="10" l="1"/>
  <c r="I8" i="11"/>
  <c r="I11" i="11"/>
  <c r="E14" i="54"/>
  <c r="D14" i="54"/>
  <c r="E12" i="54"/>
  <c r="D12" i="54"/>
  <c r="I14" i="11" l="1"/>
</calcChain>
</file>

<file path=xl/comments1.xml><?xml version="1.0" encoding="utf-8"?>
<comments xmlns="http://schemas.openxmlformats.org/spreadsheetml/2006/main">
  <authors>
    <author>Author</author>
  </authors>
  <commentList>
    <comment ref="D10" authorId="0" shapeId="0">
      <text>
        <r>
          <rPr>
            <b/>
            <sz val="9"/>
            <color indexed="81"/>
            <rFont val="Tahoma"/>
            <family val="2"/>
          </rPr>
          <t>FBA:</t>
        </r>
        <r>
          <rPr>
            <sz val="9"/>
            <color indexed="81"/>
            <rFont val="Tahoma"/>
            <family val="2"/>
          </rPr>
          <t xml:space="preserve">
Podatak korigovan za 6,4 miliona KM u skladu sa nalogom eksternog revizora, usljed promjene računovodstvene politike vrednovanja dijela vrijednosnih papira kod jedne banke</t>
        </r>
      </text>
    </comment>
  </commentList>
</comments>
</file>

<file path=xl/comments2.xml><?xml version="1.0" encoding="utf-8"?>
<comments xmlns="http://schemas.openxmlformats.org/spreadsheetml/2006/main">
  <authors>
    <author>Author</author>
  </authors>
  <commentList>
    <comment ref="D8" authorId="0" shapeId="0">
      <text>
        <r>
          <rPr>
            <b/>
            <sz val="9"/>
            <color indexed="81"/>
            <rFont val="Tahoma"/>
            <family val="2"/>
          </rPr>
          <t>FBA:</t>
        </r>
        <r>
          <rPr>
            <sz val="9"/>
            <color indexed="81"/>
            <rFont val="Tahoma"/>
            <family val="2"/>
          </rPr>
          <t xml:space="preserve">
podatak korigovan za 6,4 miliona KM u skladu sa nalogom eksternog revizora, usljed promjene računovodstvene politike vrednovanja dijela vrijednosnih papira kod jedne banke</t>
        </r>
      </text>
    </comment>
  </commentList>
</comments>
</file>

<file path=xl/sharedStrings.xml><?xml version="1.0" encoding="utf-8"?>
<sst xmlns="http://schemas.openxmlformats.org/spreadsheetml/2006/main" count="1703" uniqueCount="639">
  <si>
    <t xml:space="preserve">                                                                                                                                                                             </t>
  </si>
  <si>
    <t xml:space="preserve">                                                                                                                                                                  </t>
  </si>
  <si>
    <t xml:space="preserve">                                                                                                                                                                 </t>
  </si>
  <si>
    <t xml:space="preserve">                                                                                                                                                                              </t>
  </si>
  <si>
    <t xml:space="preserve">                                                                                                                                                              </t>
  </si>
  <si>
    <t xml:space="preserve">                                                                                                                                                                      </t>
  </si>
  <si>
    <t>%</t>
  </si>
  <si>
    <t xml:space="preserve">                                                                                                                                                                           </t>
  </si>
  <si>
    <t xml:space="preserve">                                                                                                                                                               </t>
  </si>
  <si>
    <t>(3/2)</t>
  </si>
  <si>
    <t>(4/3)</t>
  </si>
  <si>
    <t xml:space="preserve">                                                                                                                      </t>
  </si>
  <si>
    <t xml:space="preserve">                                                                                                                                                                </t>
  </si>
  <si>
    <t>1.1.</t>
  </si>
  <si>
    <t>1.1.1.</t>
  </si>
  <si>
    <t>1.1.1.1.</t>
  </si>
  <si>
    <t>1.1.1.2.</t>
  </si>
  <si>
    <t>1.1.1.3.</t>
  </si>
  <si>
    <t>1.1.1.4.</t>
  </si>
  <si>
    <t>1.1.1.5.</t>
  </si>
  <si>
    <t>1.1.1.6.</t>
  </si>
  <si>
    <t>1.1.1.7.</t>
  </si>
  <si>
    <t>1.1.1.8.</t>
  </si>
  <si>
    <t>1.1.1.9.</t>
  </si>
  <si>
    <t>-</t>
  </si>
  <si>
    <t>1.1.1.10.</t>
  </si>
  <si>
    <t>1.1.1.11.</t>
  </si>
  <si>
    <t>1.1.1.12.</t>
  </si>
  <si>
    <t>1.1.1.13.</t>
  </si>
  <si>
    <t>1.1.2.</t>
  </si>
  <si>
    <t>1.2.</t>
  </si>
  <si>
    <t>1.2.1.</t>
  </si>
  <si>
    <t>1.2.2.</t>
  </si>
  <si>
    <t>1.2.3.</t>
  </si>
  <si>
    <t>1.2.4.</t>
  </si>
  <si>
    <t>1.2.5.</t>
  </si>
  <si>
    <t xml:space="preserve">                                                                                                                                                                       </t>
  </si>
  <si>
    <t xml:space="preserve">            %</t>
  </si>
  <si>
    <t xml:space="preserve">       %</t>
  </si>
  <si>
    <t>LCR</t>
  </si>
  <si>
    <t>85,0%</t>
  </si>
  <si>
    <t>80,0%</t>
  </si>
  <si>
    <t>75,0%</t>
  </si>
  <si>
    <t>EUR</t>
  </si>
  <si>
    <t xml:space="preserve">                                                                                                                                        </t>
  </si>
  <si>
    <t xml:space="preserve">                                                                                                                                                   </t>
  </si>
  <si>
    <t>5=(3+4)</t>
  </si>
  <si>
    <t>9=(7+8)</t>
  </si>
  <si>
    <t xml:space="preserve">   </t>
  </si>
  <si>
    <t>1–15</t>
  </si>
  <si>
    <t>16–30</t>
  </si>
  <si>
    <t>31–60</t>
  </si>
  <si>
    <t>61–90</t>
  </si>
  <si>
    <t>91–180</t>
  </si>
  <si>
    <t>0-60</t>
  </si>
  <si>
    <t>60-90</t>
  </si>
  <si>
    <t>90-180</t>
  </si>
  <si>
    <t>31.12.2019.</t>
  </si>
  <si>
    <t xml:space="preserve">       31.12.2019.</t>
  </si>
  <si>
    <t>a)</t>
  </si>
  <si>
    <t>b)</t>
  </si>
  <si>
    <t>c)</t>
  </si>
  <si>
    <t>d)</t>
  </si>
  <si>
    <t>e)</t>
  </si>
  <si>
    <t>f)</t>
  </si>
  <si>
    <t>1.</t>
  </si>
  <si>
    <t>2.</t>
  </si>
  <si>
    <t>3.</t>
  </si>
  <si>
    <t>Bosna Bank International d.d. Sarajevo</t>
  </si>
  <si>
    <t>4.</t>
  </si>
  <si>
    <t>5.</t>
  </si>
  <si>
    <t>6.</t>
  </si>
  <si>
    <t>7.</t>
  </si>
  <si>
    <t>8.</t>
  </si>
  <si>
    <t>9.</t>
  </si>
  <si>
    <t>10.</t>
  </si>
  <si>
    <t>11.</t>
  </si>
  <si>
    <t>12.</t>
  </si>
  <si>
    <t>13.</t>
  </si>
  <si>
    <t>14.</t>
  </si>
  <si>
    <t>15.</t>
  </si>
  <si>
    <t>Komercijalna banka a.d. Banja Luka</t>
  </si>
  <si>
    <t>Nova banka a.d. Banja Luka</t>
  </si>
  <si>
    <t>MF banka a.d. Banja Luka</t>
  </si>
  <si>
    <t>ASA Banka d.d. Sarajevo</t>
  </si>
  <si>
    <t>Komercijalno-investiciona banka d.d. V. Kladuša</t>
  </si>
  <si>
    <t xml:space="preserve">  - % -</t>
  </si>
  <si>
    <t>1.3.</t>
  </si>
  <si>
    <t>1.4.</t>
  </si>
  <si>
    <t>1.5.</t>
  </si>
  <si>
    <t>2.1.</t>
  </si>
  <si>
    <t>2.2.</t>
  </si>
  <si>
    <t>2.3.</t>
  </si>
  <si>
    <t>2.4.</t>
  </si>
  <si>
    <t>Addiko Bank d.d. Sarajevo</t>
  </si>
  <si>
    <t>Intesa Sanpaolo Banka d.d. BiH Sarajevo</t>
  </si>
  <si>
    <t>NLB Banka d.d. Sarajevo</t>
  </si>
  <si>
    <t>Privredna banka Sarajevo d.d. Sarajevo</t>
  </si>
  <si>
    <t>ProCredit Bank d.d. Sarajevo</t>
  </si>
  <si>
    <t>Raiffeisen Bank d.d. BiH Sarajevo</t>
  </si>
  <si>
    <t>Sberbank BH d.d. Sarajevo</t>
  </si>
  <si>
    <t>Sparkasse Bank d.d. BiH Sarajevo</t>
  </si>
  <si>
    <t>UniCredit Bank d.d. Mostar</t>
  </si>
  <si>
    <t>Vakufska banka d.d. Sarajevo</t>
  </si>
  <si>
    <t>ZiraatBank BH d.d. Sarajevo</t>
  </si>
  <si>
    <t>5=3+4</t>
  </si>
  <si>
    <t>9=7+8</t>
  </si>
  <si>
    <t>ECL</t>
  </si>
  <si>
    <t>% ECL</t>
  </si>
  <si>
    <t xml:space="preserve">       5=3+4</t>
  </si>
  <si>
    <t>8=6+7</t>
  </si>
  <si>
    <t>6=3+4+5</t>
  </si>
  <si>
    <t xml:space="preserve">    -</t>
  </si>
  <si>
    <t xml:space="preserve">  9=7*3</t>
  </si>
  <si>
    <t xml:space="preserve"> 10=8*4</t>
  </si>
  <si>
    <t>12=9+10+11</t>
  </si>
  <si>
    <t>7=3+5</t>
  </si>
  <si>
    <t>8=4+6</t>
  </si>
  <si>
    <t>13=9+11</t>
  </si>
  <si>
    <t>14=10+12</t>
  </si>
  <si>
    <t>Vrsta faktoringa/domicilnost</t>
  </si>
  <si>
    <t>(5/3)</t>
  </si>
  <si>
    <t>(7/5)</t>
  </si>
  <si>
    <t>(7/4)</t>
  </si>
  <si>
    <t>(10/7)</t>
  </si>
  <si>
    <t>(5/4)</t>
  </si>
  <si>
    <t>6=4/3</t>
  </si>
  <si>
    <t>7=5/4</t>
  </si>
  <si>
    <t xml:space="preserve">3. </t>
  </si>
  <si>
    <t>(6/3)</t>
  </si>
  <si>
    <t>(8/5)</t>
  </si>
  <si>
    <t>(7/3)</t>
  </si>
  <si>
    <t>(9/5)</t>
  </si>
  <si>
    <t>31.12.2020.</t>
  </si>
  <si>
    <t xml:space="preserve">       31.12.2020.</t>
  </si>
  <si>
    <t xml:space="preserve">31.12.2020. </t>
  </si>
  <si>
    <t xml:space="preserve"> 31.12.2020. </t>
  </si>
  <si>
    <t>- % -</t>
  </si>
  <si>
    <t>Union banka d.d. Sarajevo</t>
  </si>
  <si>
    <t>31.03.2021.</t>
  </si>
  <si>
    <t xml:space="preserve">       31.03.2021.</t>
  </si>
  <si>
    <t>31.03.2019.</t>
  </si>
  <si>
    <t>31.03.2020.</t>
  </si>
  <si>
    <t xml:space="preserve"> 31.03.2021.</t>
  </si>
  <si>
    <t xml:space="preserve">                  31.03.2019.</t>
  </si>
  <si>
    <t xml:space="preserve">                 31.03.2020.</t>
  </si>
  <si>
    <t xml:space="preserve">    31.03.2021.</t>
  </si>
  <si>
    <t xml:space="preserve">31.03.2021. </t>
  </si>
  <si>
    <t xml:space="preserve"> 31.03.2021. </t>
  </si>
  <si>
    <t>01.01.-31.03.2020.</t>
  </si>
  <si>
    <t>01.01.-31.03.2021.</t>
  </si>
  <si>
    <t>01.01.-31.03.2021. </t>
  </si>
  <si>
    <t>01.01. - 31.03.2020.</t>
  </si>
  <si>
    <t>01.01. - 31.03.2021.</t>
  </si>
  <si>
    <t>31.12.2019.*</t>
  </si>
  <si>
    <t>0</t>
  </si>
  <si>
    <t>9=4x3</t>
  </si>
  <si>
    <t>10=7x6</t>
  </si>
  <si>
    <t>11=8x3</t>
  </si>
  <si>
    <t>13=9+10+11+12</t>
  </si>
  <si>
    <t>1.6.</t>
  </si>
  <si>
    <t>2.5.</t>
  </si>
  <si>
    <t>Tables</t>
  </si>
  <si>
    <t>No.</t>
  </si>
  <si>
    <t>Bank name</t>
  </si>
  <si>
    <t>Business unit/ branch</t>
  </si>
  <si>
    <t>Other organisational units</t>
  </si>
  <si>
    <t>POS devices</t>
  </si>
  <si>
    <t>ATMs</t>
  </si>
  <si>
    <t>I Banks seated in the FB&amp;H (in the territory of B&amp;H)</t>
  </si>
  <si>
    <t>Total I</t>
  </si>
  <si>
    <t>II Organisational parts of banks from the RS doing business in the FB&amp;H</t>
  </si>
  <si>
    <t>Total II</t>
  </si>
  <si>
    <t>Table 1: Banks in the FB&amp;H, organisational parts of RS banks doing business in the FB&amp;H</t>
  </si>
  <si>
    <t xml:space="preserve">Table 1: Banks in the FB&amp;H, organisational parts of RS banks doing business in the FB&amp;H 
and network of ATMs and POS devices
</t>
  </si>
  <si>
    <t>Table 2: Ownership structure according to total capital</t>
  </si>
  <si>
    <t xml:space="preserve"> Table 2: Ownership structure according to total capital</t>
  </si>
  <si>
    <t>Banks</t>
  </si>
  <si>
    <t>BAM 000</t>
  </si>
  <si>
    <t>State-owned banks</t>
  </si>
  <si>
    <t>Private banks</t>
  </si>
  <si>
    <t>Total</t>
  </si>
  <si>
    <t>Amount</t>
  </si>
  <si>
    <t>% share</t>
  </si>
  <si>
    <t>Index</t>
  </si>
  <si>
    <t>Table 3: Ownership structure according to state-owned, private and foreign capital</t>
  </si>
  <si>
    <t>Share capital</t>
  </si>
  <si>
    <t>State-owned capital</t>
  </si>
  <si>
    <t xml:space="preserve"> Private capital (residents)</t>
  </si>
  <si>
    <t xml:space="preserve"> Foreign capital (non-residents)</t>
  </si>
  <si>
    <t>Table 4: Market shares of banks by ownership type (majority capital)</t>
  </si>
  <si>
    <t>Number of banks</t>
  </si>
  <si>
    <t>Share in total capital</t>
  </si>
  <si>
    <t>Share in total assets</t>
  </si>
  <si>
    <t>Banks with majority state-owned capital</t>
  </si>
  <si>
    <t>Banks with majority private capital - residents</t>
  </si>
  <si>
    <t>Banks with majority foreign capital</t>
  </si>
  <si>
    <t>Table 5: Qualification structure of employees in FB&amp;H banks</t>
  </si>
  <si>
    <t>Qualification</t>
  </si>
  <si>
    <t>Number of employees</t>
  </si>
  <si>
    <t xml:space="preserve"> University degree</t>
  </si>
  <si>
    <t xml:space="preserve"> Two-year post secondary school degree</t>
  </si>
  <si>
    <t xml:space="preserve"> Secondary school degree</t>
  </si>
  <si>
    <t xml:space="preserve"> Other</t>
  </si>
  <si>
    <t>Table 6: Total assets per employee</t>
  </si>
  <si>
    <t>Assets</t>
  </si>
  <si>
    <t>Assets per employee</t>
  </si>
  <si>
    <t>Table 7: Balance sheet</t>
  </si>
  <si>
    <t>Description</t>
  </si>
  <si>
    <t>000 BAM</t>
  </si>
  <si>
    <t>ASSETS:</t>
  </si>
  <si>
    <t>Cash</t>
  </si>
  <si>
    <t>Securities</t>
  </si>
  <si>
    <t>Placements to other banks</t>
  </si>
  <si>
    <t xml:space="preserve">Loans </t>
  </si>
  <si>
    <t>Impairments</t>
  </si>
  <si>
    <t>Net loans (loans minus impairments)</t>
  </si>
  <si>
    <t>Business premises and other fixed assets</t>
  </si>
  <si>
    <t>Other assets</t>
  </si>
  <si>
    <t>TOTAL ASSETS</t>
  </si>
  <si>
    <t>LIABILITIES:</t>
  </si>
  <si>
    <t>Deposits</t>
  </si>
  <si>
    <t>Borrowings from other banks</t>
  </si>
  <si>
    <t>Liabilities on loans</t>
  </si>
  <si>
    <t>Other liabilities</t>
  </si>
  <si>
    <t>CAPITAL</t>
  </si>
  <si>
    <t>Capital</t>
  </si>
  <si>
    <t xml:space="preserve">TOTAL LIABILITIES </t>
  </si>
  <si>
    <t>(LIABILITIES AND CAPITAL)</t>
  </si>
  <si>
    <t>Table 8: Banks’ assets according to ownership structure</t>
  </si>
  <si>
    <t xml:space="preserve">Assets        (BAM 000) </t>
  </si>
  <si>
    <t>State-owned</t>
  </si>
  <si>
    <t>Private</t>
  </si>
  <si>
    <t>Table 9: Share of groups of banks in total assets</t>
  </si>
  <si>
    <t>Amount of assets</t>
  </si>
  <si>
    <t xml:space="preserve"> I (over BAM 2 billion)</t>
  </si>
  <si>
    <t xml:space="preserve"> II (BAM 1-2 billion)</t>
  </si>
  <si>
    <t xml:space="preserve"> III (BAM 0.5-1 billion)</t>
  </si>
  <si>
    <t xml:space="preserve"> IV (BAM 0.1-0.5 billion)</t>
  </si>
  <si>
    <t xml:space="preserve"> V (below BAM 0.1 billion)</t>
  </si>
  <si>
    <t>Table 10: Banks' cash</t>
  </si>
  <si>
    <t xml:space="preserve"> Cash</t>
  </si>
  <si>
    <t xml:space="preserve"> Reserve account with CBBiH</t>
  </si>
  <si>
    <t xml:space="preserve"> Accounts with deposit institutions in BiH</t>
  </si>
  <si>
    <t xml:space="preserve"> Accounts with deposit institutions abroad</t>
  </si>
  <si>
    <t xml:space="preserve"> Cash in process of collection</t>
  </si>
  <si>
    <t>Table 11: Investments in securities according to type of instrument</t>
  </si>
  <si>
    <t>Investments in securities</t>
  </si>
  <si>
    <t>Equity securities</t>
  </si>
  <si>
    <t>Debt securities:</t>
  </si>
  <si>
    <t xml:space="preserve"> - Securities of all levels of governments in BiH</t>
  </si>
  <si>
    <t xml:space="preserve"> - Government securities (other countries)</t>
  </si>
  <si>
    <t>Corporate bonds*</t>
  </si>
  <si>
    <t>* Majority, i.e. app 92.6%, relates to the EU and US banks’ bonds, while the remainder relates to the EU companies’ bonds</t>
  </si>
  <si>
    <t>Table 12: Securities of B&amp;H entity governments</t>
  </si>
  <si>
    <t>Debt securities of FBiH as issuer:</t>
  </si>
  <si>
    <t>Treasury bills</t>
  </si>
  <si>
    <t xml:space="preserve">Bonds </t>
  </si>
  <si>
    <t xml:space="preserve">Debt securities emitenta RS: </t>
  </si>
  <si>
    <t>Bonds</t>
  </si>
  <si>
    <t>Table 13: Sector structure of deposits</t>
  </si>
  <si>
    <t>Sectors</t>
  </si>
  <si>
    <t>Government institutions</t>
  </si>
  <si>
    <t>Public enterprises</t>
  </si>
  <si>
    <t>Private enterprises and companies</t>
  </si>
  <si>
    <t>Banking institutions</t>
  </si>
  <si>
    <t>Non-bank financial institutions</t>
  </si>
  <si>
    <t>Retail</t>
  </si>
  <si>
    <t>Other</t>
  </si>
  <si>
    <t>Table 14: Retail savings</t>
  </si>
  <si>
    <t>Table 15: Maturity structure of retail savings deposits by periods</t>
  </si>
  <si>
    <t xml:space="preserve">          Index</t>
  </si>
  <si>
    <t>Savings deposits</t>
  </si>
  <si>
    <t xml:space="preserve"> Short-term savings deposits</t>
  </si>
  <si>
    <t xml:space="preserve"> Long-term savings deposits </t>
  </si>
  <si>
    <t>Table 16: Retail loans, savings and deposits</t>
  </si>
  <si>
    <t xml:space="preserve">     Index</t>
  </si>
  <si>
    <t>Retail loans</t>
  </si>
  <si>
    <t>Retail savings</t>
  </si>
  <si>
    <t>Term deposits</t>
  </si>
  <si>
    <t>Demand deposits</t>
  </si>
  <si>
    <t>Loans/savings</t>
  </si>
  <si>
    <t>Retail deposits</t>
  </si>
  <si>
    <t>Loans/Retail deposits</t>
  </si>
  <si>
    <t>Table 17: Report on the balance of own funds</t>
  </si>
  <si>
    <t>Own funds</t>
  </si>
  <si>
    <t>Tier 1 capital</t>
  </si>
  <si>
    <t xml:space="preserve"> Common Equity Tier 1</t>
  </si>
  <si>
    <t xml:space="preserve"> Paid-up capital instruments</t>
  </si>
  <si>
    <t xml:space="preserve"> Share premium</t>
  </si>
  <si>
    <t xml:space="preserve"> (–) Own Common Equity Tier 1 instruments</t>
  </si>
  <si>
    <t xml:space="preserve"> Previous year retained profit</t>
  </si>
  <si>
    <t xml:space="preserve"> Recognized gain or loss</t>
  </si>
  <si>
    <t xml:space="preserve"> Accumulated other comprehensive income</t>
  </si>
  <si>
    <t xml:space="preserve">  Other reserves</t>
  </si>
  <si>
    <t>(–) Other intangible assets</t>
  </si>
  <si>
    <t>(–) Deferred tax assets that rely on future profitability and of up to not arise from temporary differences less related tax liabilities</t>
  </si>
  <si>
    <t xml:space="preserve">(–) Deduction from Addition Tier 1 items exceeding Additional Tier 1 </t>
  </si>
  <si>
    <t>(–) Deferred tax assets that are deductible and rely on future profitability and arise from temporary differences</t>
  </si>
  <si>
    <t>(–) Financial sector entities’ Common Equity Tier 1 instruments if bank has material investment</t>
  </si>
  <si>
    <t>Elements or deductions from Common Equity Tier 1 – other</t>
  </si>
  <si>
    <t>Additional Tier 1</t>
  </si>
  <si>
    <t>Deduction from Additional Tier 1 items exceeding Additional Tier 1 (deducted from Common Equity Tier 1 capital)</t>
  </si>
  <si>
    <t>Tier 2 capital</t>
  </si>
  <si>
    <t>Paid-up capital instruments and subordinated debts</t>
  </si>
  <si>
    <t xml:space="preserve"> (–) Own Tier 2 instruments</t>
  </si>
  <si>
    <t>General impairments for credit risk under standardized approach</t>
  </si>
  <si>
    <t>Deduction from Tier 2 items exceeding Tier 2 capital (deducted from Additional Tier 1 capital)</t>
  </si>
  <si>
    <t xml:space="preserve">* Y2019 data were adjusted by BAM 5.8 million since one bank (subject to the eternal auditor's order) changed data for 2019 due to changed accounting policy of measurement of one part of its securities. </t>
  </si>
  <si>
    <t>Table 18: Risk exposure structure</t>
  </si>
  <si>
    <t>Risk exposure</t>
  </si>
  <si>
    <t>Risk weighted exposures for credit risk</t>
  </si>
  <si>
    <t>Settlement/free delivery risk exposures</t>
  </si>
  <si>
    <t>Market risk (position and currency risk) exposures</t>
  </si>
  <si>
    <t>Risk exposures for operational risk</t>
  </si>
  <si>
    <t>Total risk exposure amount</t>
  </si>
  <si>
    <t>* Information was corrected due to changed accounting policy of measurement of one part of securities with one bank (as per the external auditor's order).</t>
  </si>
  <si>
    <t>Table 19: Capital adequacy indicators</t>
  </si>
  <si>
    <t>Capital indicators</t>
  </si>
  <si>
    <t>% and amount of regulatory minimum surplus or deficit</t>
  </si>
  <si>
    <t>Common Equity Tier 1 capital ratio</t>
  </si>
  <si>
    <t>Surplus (+) / Deficit (–) of Common Equity Tier 1 capital</t>
  </si>
  <si>
    <t>Tier 1 capital ratio</t>
  </si>
  <si>
    <t>Surplus (+) / Deficit (–) of Tier 1 capital</t>
  </si>
  <si>
    <t>Own funds ratio</t>
  </si>
  <si>
    <t xml:space="preserve">Surplus (+) / Deficit (–) of own funds </t>
  </si>
  <si>
    <t>* Information was corrected due to changed accounting policy of measurement of one part of securities with one bank (as per the external auditor's order, but this had no effect on the presented capital ratios.</t>
  </si>
  <si>
    <t>Table 20: Financial leverage ratio</t>
  </si>
  <si>
    <t>Exposure values</t>
  </si>
  <si>
    <t>Leverage ratio exposures - under Article 37(4) of Decision on Capital Calculation in Banks</t>
  </si>
  <si>
    <t>Tier 1 capital - under Article 37(3) of Decision on Capital Calculation in Banks</t>
  </si>
  <si>
    <t>Leverage ratio - under Article 37(2) of Decision on Capital Calculation in Banks</t>
  </si>
  <si>
    <t>Table 21: Financial assets, off-balance sheet items and ECL</t>
  </si>
  <si>
    <t>Cash and cash facilities</t>
  </si>
  <si>
    <t>Financial assets at amortised cost</t>
  </si>
  <si>
    <t>Financial assets at fair value</t>
  </si>
  <si>
    <t>Other financial receivables</t>
  </si>
  <si>
    <t>I Total balance sheet exposure</t>
  </si>
  <si>
    <t>Issued guarantees</t>
  </si>
  <si>
    <t>Uncovered letters of credit</t>
  </si>
  <si>
    <t>Irrevocably approved, but undrawn loans</t>
  </si>
  <si>
    <t>Other contingent liabil.</t>
  </si>
  <si>
    <t>II Total off-bal.sheet items</t>
  </si>
  <si>
    <t>Total exposure (I+II)</t>
  </si>
  <si>
    <t>Table 22: Exposures by credit risk grades</t>
  </si>
  <si>
    <t>Credit risk grade 1</t>
  </si>
  <si>
    <r>
      <t>Credit risk grade</t>
    </r>
    <r>
      <rPr>
        <sz val="12"/>
        <color rgb="FF000000"/>
        <rFont val="Calibri"/>
        <family val="2"/>
        <charset val="238"/>
        <scheme val="minor"/>
      </rPr>
      <t xml:space="preserve"> 2</t>
    </r>
  </si>
  <si>
    <r>
      <t>Credit risk grade</t>
    </r>
    <r>
      <rPr>
        <sz val="12"/>
        <color rgb="FF000000"/>
        <rFont val="Calibri"/>
        <family val="2"/>
        <charset val="238"/>
        <scheme val="minor"/>
      </rPr>
      <t xml:space="preserve"> 3</t>
    </r>
  </si>
  <si>
    <t>I Total balance sheet exposure:</t>
  </si>
  <si>
    <t>II Total off-balance sheet items:</t>
  </si>
  <si>
    <t>Table 23: Loan structure by sectors</t>
  </si>
  <si>
    <t>Table 24: Maturity structure of loans</t>
  </si>
  <si>
    <t>ST loans</t>
  </si>
  <si>
    <t>(up to 1 year)</t>
  </si>
  <si>
    <t>LT loans</t>
  </si>
  <si>
    <t>(over 1 year)</t>
  </si>
  <si>
    <t>Receivables due</t>
  </si>
  <si>
    <t>Table 25: Loans by credit risk grades</t>
  </si>
  <si>
    <t>I Corporate loans:</t>
  </si>
  <si>
    <t>II Retail loans</t>
  </si>
  <si>
    <t>Total loans</t>
  </si>
  <si>
    <t>Total loans (I+II)</t>
  </si>
  <si>
    <t>Table 26: Actual financial performance: profit/loss</t>
  </si>
  <si>
    <t>Profit</t>
  </si>
  <si>
    <t>Loss</t>
  </si>
  <si>
    <t>Table 27: Structure of total income</t>
  </si>
  <si>
    <t>Structure of total income</t>
  </si>
  <si>
    <t xml:space="preserve">  I Interest income and similar income</t>
  </si>
  <si>
    <t>Interest-bearing deposit accounts with deposit institutions</t>
  </si>
  <si>
    <t xml:space="preserve">    Loans and leasing operations</t>
  </si>
  <si>
    <t xml:space="preserve">    Other interest income</t>
  </si>
  <si>
    <t xml:space="preserve">    Total I</t>
  </si>
  <si>
    <t xml:space="preserve"> II Operating income</t>
  </si>
  <si>
    <t xml:space="preserve">    Service fees</t>
  </si>
  <si>
    <t xml:space="preserve">    Income from FX operations</t>
  </si>
  <si>
    <t xml:space="preserve">    Other operating income </t>
  </si>
  <si>
    <t xml:space="preserve">    Total II</t>
  </si>
  <si>
    <t xml:space="preserve">    Total income (I+II)</t>
  </si>
  <si>
    <t>Table 28: Structure of total expenses</t>
  </si>
  <si>
    <t>Structure of total expenses</t>
  </si>
  <si>
    <t xml:space="preserve">  I Interest expenses and similar expenses</t>
  </si>
  <si>
    <t xml:space="preserve"> Deposits</t>
  </si>
  <si>
    <t xml:space="preserve"> Liabilities on loans and other borrowings</t>
  </si>
  <si>
    <t xml:space="preserve"> Other interest expenses</t>
  </si>
  <si>
    <t xml:space="preserve">   Total I</t>
  </si>
  <si>
    <t xml:space="preserve"> II Total non-interest expenses</t>
  </si>
  <si>
    <t xml:space="preserve"> Costs of impairments of assets at risk, provisions on contingent liabilities and other value adjustments </t>
  </si>
  <si>
    <t>Salary and contribution costs</t>
  </si>
  <si>
    <t>Business premises costs and depreciation</t>
  </si>
  <si>
    <t>Other operating and direct costs</t>
  </si>
  <si>
    <t>Other operating costs</t>
  </si>
  <si>
    <t xml:space="preserve">   Total II</t>
  </si>
  <si>
    <t xml:space="preserve">   Total expenses (I+II)</t>
  </si>
  <si>
    <t>Table 29: Profitability, productivity, and efficiency ratios</t>
  </si>
  <si>
    <t>Table 30: LCR</t>
  </si>
  <si>
    <t>BAM 000 or in %</t>
  </si>
  <si>
    <t>Net profit</t>
  </si>
  <si>
    <t>Average net assets</t>
  </si>
  <si>
    <t>Average total capital</t>
  </si>
  <si>
    <t>Total income</t>
  </si>
  <si>
    <t>Net interest income</t>
  </si>
  <si>
    <t>Operating income</t>
  </si>
  <si>
    <t>Operating expenses</t>
  </si>
  <si>
    <t>Operating and direct expenses</t>
  </si>
  <si>
    <t>Other operating and direct expenses</t>
  </si>
  <si>
    <t>Return on average assets (ROAA)</t>
  </si>
  <si>
    <t>Return on average equity (ROAE)</t>
  </si>
  <si>
    <t>Total income/average assets</t>
  </si>
  <si>
    <t>Net interest income/average assets  (NIM)*</t>
  </si>
  <si>
    <t>Net interest margin (interest income /average interest-bearing assets – interest expenses/average interest-based liabilities)</t>
  </si>
  <si>
    <t>Operating expenses/total income minus other operating and direct expenses (CIR)**</t>
  </si>
  <si>
    <t>* NIM - Net Income Margin</t>
  </si>
  <si>
    <t>** CIR - Cost-income Ratio</t>
  </si>
  <si>
    <t>Liquidity buffer</t>
  </si>
  <si>
    <t>Net liquidity outflows</t>
  </si>
  <si>
    <t>Table 31: Maturity structure of deposits by residual maturity</t>
  </si>
  <si>
    <t>Savings and sight deposits (up to 7 days)</t>
  </si>
  <si>
    <t xml:space="preserve">    7-90 days</t>
  </si>
  <si>
    <t xml:space="preserve">    91 days to one year</t>
  </si>
  <si>
    <t>1. Total short term</t>
  </si>
  <si>
    <t xml:space="preserve"> Up to 5 years</t>
  </si>
  <si>
    <t xml:space="preserve"> Over 5 years</t>
  </si>
  <si>
    <t>2. Total long term</t>
  </si>
  <si>
    <t xml:space="preserve">    Total (1 + 2)</t>
  </si>
  <si>
    <t>Table 32: Liquidity ratios</t>
  </si>
  <si>
    <t>Ratios</t>
  </si>
  <si>
    <t>Liquid assets*/ total assets</t>
  </si>
  <si>
    <t>Liquid assets/ short-term financial liabilities</t>
  </si>
  <si>
    <t xml:space="preserve">Short-term financial liabilities/ total financial liabilities </t>
  </si>
  <si>
    <t>Loans/deposits and loans taken</t>
  </si>
  <si>
    <t>Loans/ deposits, loans taken and subordinated debts**</t>
  </si>
  <si>
    <t>*Liquid assets in narrow sense: cash and deposits and other financial assets with residual maturity period of less than three months, excluding interbank deposits.</t>
  </si>
  <si>
    <t>**Previous ratio is expanded, the funding also includes subordinated debts, which is a more realistic indicator.</t>
  </si>
  <si>
    <t>Table 33: Maturity matching of financial assets and financial liabilities of up to 180 days</t>
  </si>
  <si>
    <t>I 1-30 days</t>
  </si>
  <si>
    <t>1. Amount of financial assets</t>
  </si>
  <si>
    <t>2. Amount of financial liabilities</t>
  </si>
  <si>
    <t>3. Balance (+ or -) = 1-2</t>
  </si>
  <si>
    <t>Calculation of compliance with regulatory requirements in %</t>
  </si>
  <si>
    <t>a) Actual %= no. 1 / no. 2</t>
  </si>
  <si>
    <t>b) Regulatory minimum %</t>
  </si>
  <si>
    <t>More (+) or less (-) = a - b</t>
  </si>
  <si>
    <t>II 1-90 days</t>
  </si>
  <si>
    <t>III 1-180 days</t>
  </si>
  <si>
    <t xml:space="preserve">* Information was corrected due to changed accounting policy of measurement of one part of securities with one bank (as per the external auditor's order). </t>
  </si>
  <si>
    <t>Table 34: Foreign exchange matching of financial assets and financial liabilities (EUR and total)</t>
  </si>
  <si>
    <t>BAM million</t>
  </si>
  <si>
    <t xml:space="preserve"> I  Financial assets</t>
  </si>
  <si>
    <t>Loans</t>
  </si>
  <si>
    <t>Loans with currency clause</t>
  </si>
  <si>
    <t>Other financial assets with currency clause</t>
  </si>
  <si>
    <t xml:space="preserve">    Total I (1+2+3+4+5)</t>
  </si>
  <si>
    <t>II  Financial liabilities</t>
  </si>
  <si>
    <t>Deposits and loans with currency clause</t>
  </si>
  <si>
    <t xml:space="preserve">   Total II (6+7+8+9)</t>
  </si>
  <si>
    <t>III Off-balance sheet</t>
  </si>
  <si>
    <t>1. Assets</t>
  </si>
  <si>
    <t>2. Liabilities</t>
  </si>
  <si>
    <t>IV  Position</t>
  </si>
  <si>
    <t>Long (amount)</t>
  </si>
  <si>
    <t>Short (amount)</t>
  </si>
  <si>
    <t>Permitted</t>
  </si>
  <si>
    <t xml:space="preserve">Less than permitted </t>
  </si>
  <si>
    <t>Table 35: Qualification structure of  employees in MCOs in the FB&amp;H</t>
  </si>
  <si>
    <t>No. of employees</t>
  </si>
  <si>
    <t xml:space="preserve"> University qualifications</t>
  </si>
  <si>
    <t>Two-year post-secondary school qualifications</t>
  </si>
  <si>
    <t>Secondary school qualifications</t>
  </si>
  <si>
    <t>Table 36: Microcredit sector’s balance sheet</t>
  </si>
  <si>
    <t>Balance for MCFs</t>
  </si>
  <si>
    <t>Balance for MCCs</t>
  </si>
  <si>
    <t>ASSETS</t>
  </si>
  <si>
    <t xml:space="preserve"> Placements to banks</t>
  </si>
  <si>
    <t xml:space="preserve"> Microloans</t>
  </si>
  <si>
    <t xml:space="preserve"> Loan loss provisions</t>
  </si>
  <si>
    <t xml:space="preserve"> Net microloans</t>
  </si>
  <si>
    <t xml:space="preserve"> Premises and other fixed assets</t>
  </si>
  <si>
    <t xml:space="preserve"> Long-term investments</t>
  </si>
  <si>
    <t xml:space="preserve"> Other assets</t>
  </si>
  <si>
    <t xml:space="preserve"> Reserves on other items in assets, apart from loans</t>
  </si>
  <si>
    <t>Total assets</t>
  </si>
  <si>
    <t>LIABILITIES</t>
  </si>
  <si>
    <t xml:space="preserve"> Liabilities on loans</t>
  </si>
  <si>
    <t xml:space="preserve"> Other liabilities</t>
  </si>
  <si>
    <t xml:space="preserve"> Capital</t>
  </si>
  <si>
    <t>Total liabilities</t>
  </si>
  <si>
    <t xml:space="preserve"> Off-balance sheet records</t>
  </si>
  <si>
    <t>Table 37: Maturity structure of loans taken</t>
  </si>
  <si>
    <t>MCF</t>
  </si>
  <si>
    <t>MCC</t>
  </si>
  <si>
    <t xml:space="preserve">Liabilities on short-term loans taken  </t>
  </si>
  <si>
    <t xml:space="preserve">Liabilities on long-term loans taken </t>
  </si>
  <si>
    <t>Liabilities based on interest due</t>
  </si>
  <si>
    <t>Table 38: Microcredit sector’s capital structure</t>
  </si>
  <si>
    <t>Balance for MCF</t>
  </si>
  <si>
    <t>Balance for MCC</t>
  </si>
  <si>
    <t>Donated capital</t>
  </si>
  <si>
    <t>Surplus &amp; deficit of revenue over expenses</t>
  </si>
  <si>
    <t xml:space="preserve">Emission premium </t>
  </si>
  <si>
    <t>Unallocated profits</t>
  </si>
  <si>
    <t>Regulatory reserves</t>
  </si>
  <si>
    <t>Other reserves</t>
  </si>
  <si>
    <t xml:space="preserve">Total capital   </t>
  </si>
  <si>
    <t>Table 39: Net microloans</t>
  </si>
  <si>
    <t>Microloans (gross)</t>
  </si>
  <si>
    <t>Loan loss provisions</t>
  </si>
  <si>
    <t>Net microloans (1.-2.)</t>
  </si>
  <si>
    <t>Table 40: Sector and maturity structure of microloans</t>
  </si>
  <si>
    <t>Microloans</t>
  </si>
  <si>
    <t>Short term microloans</t>
  </si>
  <si>
    <t>Long-term</t>
  </si>
  <si>
    <t>Past-due</t>
  </si>
  <si>
    <t>microloans</t>
  </si>
  <si>
    <t>receivables</t>
  </si>
  <si>
    <t>Corporate</t>
  </si>
  <si>
    <t>Services</t>
  </si>
  <si>
    <t>Trade</t>
  </si>
  <si>
    <t>Agriculture</t>
  </si>
  <si>
    <t>Manufacturing</t>
  </si>
  <si>
    <t>Total 1</t>
  </si>
  <si>
    <t>Housing needs</t>
  </si>
  <si>
    <t>Total 2</t>
  </si>
  <si>
    <t xml:space="preserve">      Total (1+2)</t>
  </si>
  <si>
    <t xml:space="preserve">Table 41: LLP </t>
  </si>
  <si>
    <t>Table 41: LLP</t>
  </si>
  <si>
    <t xml:space="preserve">       Total</t>
  </si>
  <si>
    <t>Days in default</t>
  </si>
  <si>
    <t>Rate of provisions</t>
  </si>
  <si>
    <t>Amount of loans</t>
  </si>
  <si>
    <t>Share (%)</t>
  </si>
  <si>
    <t>Past-due interest</t>
  </si>
  <si>
    <t>Amount of interest</t>
  </si>
  <si>
    <t>Amount of other assets items</t>
  </si>
  <si>
    <t>Provisioning</t>
  </si>
  <si>
    <t>By microcredits</t>
  </si>
  <si>
    <t>By past -due interest</t>
  </si>
  <si>
    <t>By other items in assets</t>
  </si>
  <si>
    <t>Excess allocated</t>
  </si>
  <si>
    <t>Total provisions</t>
  </si>
  <si>
    <t>over 180</t>
  </si>
  <si>
    <t>Write off</t>
  </si>
  <si>
    <t>Table 42: Structure of total income</t>
  </si>
  <si>
    <t>Share</t>
  </si>
  <si>
    <t>Interest income and similar income</t>
  </si>
  <si>
    <t>Interest on interest-bearing deposit accounts with deposit institutions</t>
  </si>
  <si>
    <t>Interest on placements to banks</t>
  </si>
  <si>
    <t>Interest on loans</t>
  </si>
  <si>
    <t>Management fee</t>
  </si>
  <si>
    <t>Prepayment fee</t>
  </si>
  <si>
    <t>Other interest income and similar income</t>
  </si>
  <si>
    <t>Service fees</t>
  </si>
  <si>
    <t>Income from collected written off receivables</t>
  </si>
  <si>
    <t>Other operating income</t>
  </si>
  <si>
    <t>Total income (1+2+3)</t>
  </si>
  <si>
    <t>Table 43: Structure of total expenses</t>
  </si>
  <si>
    <t>Interest expenses and similar expenses</t>
  </si>
  <si>
    <t>Interest on borrowed funds</t>
  </si>
  <si>
    <t>Fee for received loans</t>
  </si>
  <si>
    <t>Other interest expenses and similar expenses</t>
  </si>
  <si>
    <t>Costs of salaries and contributions</t>
  </si>
  <si>
    <t>Amortisation costs</t>
  </si>
  <si>
    <t>Material expenses</t>
  </si>
  <si>
    <t>Service costs</t>
  </si>
  <si>
    <t>Other operating expenses</t>
  </si>
  <si>
    <t>Costs of reserves for loan and other losses</t>
  </si>
  <si>
    <t>Tax on excess income over expenses(income tax)</t>
  </si>
  <si>
    <t>Total expenses (1+2+3+4+5)</t>
  </si>
  <si>
    <t>Table 44: Qualification structure of employees in leasing companies in the FB&amp;H</t>
  </si>
  <si>
    <t>Table 45: Structure of financial leasing receivables</t>
  </si>
  <si>
    <t>Short-term receivables</t>
  </si>
  <si>
    <t>Long-term receivables</t>
  </si>
  <si>
    <t>Due receivables</t>
  </si>
  <si>
    <t>Total receivables</t>
  </si>
  <si>
    <t>Share in %</t>
  </si>
  <si>
    <t>By leasing object</t>
  </si>
  <si>
    <t xml:space="preserve"> Passenger vehicles</t>
  </si>
  <si>
    <t>Vehicles for performing business activity (cargo and passenger vehicles)</t>
  </si>
  <si>
    <t xml:space="preserve"> Machines and equipment</t>
  </si>
  <si>
    <t xml:space="preserve"> Real estate</t>
  </si>
  <si>
    <t>By lessee</t>
  </si>
  <si>
    <t>Entrepreneurs</t>
  </si>
  <si>
    <t xml:space="preserve">Retail </t>
  </si>
  <si>
    <t xml:space="preserve">Other </t>
  </si>
  <si>
    <t>Table 46: Structure of financial leasing receivables – comparative overview</t>
  </si>
  <si>
    <t>Index   (4/3)</t>
  </si>
  <si>
    <t>Table 47: Structure of net balance sheet assets positions</t>
  </si>
  <si>
    <t>Index        (5/3)</t>
  </si>
  <si>
    <t>Financial leasing</t>
  </si>
  <si>
    <t>Operational leasing</t>
  </si>
  <si>
    <t>Loan</t>
  </si>
  <si>
    <t>Table 48: Overview of financial leasing reserves</t>
  </si>
  <si>
    <t xml:space="preserve">Days in default  </t>
  </si>
  <si>
    <t>Rate of reserv. for finan. leasing (movables)</t>
  </si>
  <si>
    <t>Rate of reserv. for finan. leasing (immovables)</t>
  </si>
  <si>
    <t>Amount of receivables for movables</t>
  </si>
  <si>
    <t>Amount of receivables for immovables</t>
  </si>
  <si>
    <t>Basis - movables</t>
  </si>
  <si>
    <t>Basis - immovables</t>
  </si>
  <si>
    <t>Reserves</t>
  </si>
  <si>
    <t>For movables</t>
  </si>
  <si>
    <t>For immovables</t>
  </si>
  <si>
    <t xml:space="preserve">Excess calculated and allocated reserves </t>
  </si>
  <si>
    <t>Total reserves</t>
  </si>
  <si>
    <t>over 360</t>
  </si>
  <si>
    <t>Table 49: Structure of total income</t>
  </si>
  <si>
    <t xml:space="preserve"> Interest income and similar income</t>
  </si>
  <si>
    <t xml:space="preserve"> Interest under financial leasing</t>
  </si>
  <si>
    <t xml:space="preserve"> Interest on placements to banks</t>
  </si>
  <si>
    <t xml:space="preserve"> Other interest income</t>
  </si>
  <si>
    <t xml:space="preserve"> Total 1</t>
  </si>
  <si>
    <t xml:space="preserve"> Operating income</t>
  </si>
  <si>
    <t xml:space="preserve"> Operating lease charges                               </t>
  </si>
  <si>
    <t xml:space="preserve"> Service fees</t>
  </si>
  <si>
    <t xml:space="preserve"> Other operating income </t>
  </si>
  <si>
    <t xml:space="preserve"> Total 2</t>
  </si>
  <si>
    <t>Income from release of reserves for losses</t>
  </si>
  <si>
    <t xml:space="preserve"> Total income (1+2+3)</t>
  </si>
  <si>
    <t>Table 50: Structure of total expenses</t>
  </si>
  <si>
    <t xml:space="preserve">    Index</t>
  </si>
  <si>
    <r>
      <t>Interest expenses and similar expenses</t>
    </r>
    <r>
      <rPr>
        <sz val="12"/>
        <color rgb="FF000000"/>
        <rFont val="Calibri"/>
        <family val="2"/>
        <charset val="238"/>
        <scheme val="minor"/>
      </rPr>
      <t> </t>
    </r>
  </si>
  <si>
    <t>Fees for processing loans</t>
  </si>
  <si>
    <t>Other interest expenses</t>
  </si>
  <si>
    <t>Business premises costs</t>
  </si>
  <si>
    <t xml:space="preserve">Other costs </t>
  </si>
  <si>
    <t>Costs of reserves</t>
  </si>
  <si>
    <t>Profit tax</t>
  </si>
  <si>
    <t>Total expenses (1+2+3+4)</t>
  </si>
  <si>
    <t>Table 51: Structure of the number of concluded contracts and financing amount of the leasing system</t>
  </si>
  <si>
    <t>Number</t>
  </si>
  <si>
    <t>Vehicles</t>
  </si>
  <si>
    <t>Equipment</t>
  </si>
  <si>
    <t>Real estate</t>
  </si>
  <si>
    <t>Table 52: Redeemed monetary claims and settled payables of buyers to suppliers in the FB&amp;H-by type of factoring and domicile status</t>
  </si>
  <si>
    <t>Volume of redeemed monetary claims and settled payables of buyers to suppliers</t>
  </si>
  <si>
    <t>Factoring with right to recourse</t>
  </si>
  <si>
    <t>Factoring without right to recourse</t>
  </si>
  <si>
    <t>Reversed (supplier) factoring</t>
  </si>
  <si>
    <t>Domestic factoring</t>
  </si>
  <si>
    <t>Foreign factoring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</si>
</sst>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0.000"/>
  </numFmts>
  <fonts count="62" x14ac:knownFonts="1">
    <font>
      <sz val="11"/>
      <color theme="1"/>
      <name val="Calibri"/>
      <family val="2"/>
      <scheme val="minor"/>
    </font>
    <font>
      <sz val="11"/>
      <color theme="1"/>
      <name val="Calibri"/>
      <family val="2"/>
      <charset val="238"/>
      <scheme val="minor"/>
    </font>
    <font>
      <sz val="12"/>
      <color theme="1"/>
      <name val="Calibri"/>
      <family val="2"/>
      <charset val="238"/>
      <scheme val="minor"/>
    </font>
    <font>
      <i/>
      <sz val="12"/>
      <color theme="1"/>
      <name val="Calibri"/>
      <family val="2"/>
      <charset val="238"/>
      <scheme val="minor"/>
    </font>
    <font>
      <i/>
      <sz val="12"/>
      <color rgb="FFFFFFFF"/>
      <name val="Calibri"/>
      <family val="2"/>
      <charset val="238"/>
      <scheme val="minor"/>
    </font>
    <font>
      <b/>
      <sz val="12"/>
      <color rgb="FF000000"/>
      <name val="Calibri"/>
      <family val="2"/>
      <charset val="238"/>
      <scheme val="minor"/>
    </font>
    <font>
      <sz val="12"/>
      <color rgb="FF000000"/>
      <name val="Calibri"/>
      <family val="2"/>
      <charset val="238"/>
      <scheme val="minor"/>
    </font>
    <font>
      <b/>
      <sz val="12"/>
      <color theme="1"/>
      <name val="Calibri"/>
      <family val="2"/>
      <charset val="238"/>
      <scheme val="minor"/>
    </font>
    <font>
      <sz val="12"/>
      <color rgb="FFFF0000"/>
      <name val="Times New Roman"/>
      <family val="1"/>
      <charset val="238"/>
    </font>
    <font>
      <sz val="12"/>
      <color theme="1"/>
      <name val="Calibri"/>
      <family val="2"/>
      <scheme val="minor"/>
    </font>
    <font>
      <i/>
      <sz val="12"/>
      <color theme="1"/>
      <name val="Calibri"/>
      <family val="2"/>
      <charset val="238"/>
    </font>
    <font>
      <sz val="12"/>
      <color theme="1"/>
      <name val="Calibri"/>
      <family val="2"/>
      <charset val="238"/>
    </font>
    <font>
      <i/>
      <sz val="12"/>
      <color rgb="FFFFFFFF"/>
      <name val="Calibri"/>
      <family val="2"/>
      <charset val="238"/>
    </font>
    <font>
      <b/>
      <sz val="12"/>
      <color rgb="FF000000"/>
      <name val="Calibri"/>
      <family val="2"/>
      <charset val="238"/>
    </font>
    <font>
      <sz val="12"/>
      <color rgb="FF000000"/>
      <name val="Calibri"/>
      <family val="2"/>
      <charset val="238"/>
    </font>
    <font>
      <b/>
      <sz val="12"/>
      <color theme="1"/>
      <name val="Calibri"/>
      <family val="2"/>
      <charset val="238"/>
    </font>
    <font>
      <sz val="11"/>
      <color theme="1"/>
      <name val="Calibri"/>
      <family val="2"/>
      <charset val="238"/>
    </font>
    <font>
      <sz val="12"/>
      <color rgb="FF1F4E79"/>
      <name val="Calibri"/>
      <family val="2"/>
      <charset val="238"/>
    </font>
    <font>
      <u/>
      <sz val="11"/>
      <color theme="10"/>
      <name val="Calibri"/>
      <family val="2"/>
      <scheme val="minor"/>
    </font>
    <font>
      <sz val="12"/>
      <name val="Calibri"/>
      <family val="2"/>
      <charset val="238"/>
    </font>
    <font>
      <b/>
      <i/>
      <sz val="12"/>
      <color theme="1"/>
      <name val="Calibri"/>
      <family val="2"/>
      <charset val="238"/>
    </font>
    <font>
      <i/>
      <sz val="12"/>
      <color theme="1"/>
      <name val="Calibri"/>
      <family val="2"/>
    </font>
    <font>
      <sz val="12"/>
      <color theme="1"/>
      <name val="Calibri"/>
      <family val="2"/>
    </font>
    <font>
      <b/>
      <sz val="12"/>
      <color theme="1"/>
      <name val="Calibri"/>
      <family val="2"/>
    </font>
    <font>
      <i/>
      <sz val="12"/>
      <color rgb="FFFFFFFF"/>
      <name val="Calibri"/>
      <family val="2"/>
    </font>
    <font>
      <b/>
      <sz val="12"/>
      <color rgb="FF000000"/>
      <name val="Calibri"/>
      <family val="2"/>
    </font>
    <font>
      <sz val="12"/>
      <color rgb="FF000000"/>
      <name val="Calibri"/>
      <family val="2"/>
    </font>
    <font>
      <i/>
      <sz val="12"/>
      <color rgb="FF000000"/>
      <name val="Calibri"/>
      <family val="2"/>
      <charset val="238"/>
    </font>
    <font>
      <i/>
      <sz val="12"/>
      <color theme="0"/>
      <name val="Calibri"/>
      <family val="2"/>
      <charset val="238"/>
    </font>
    <font>
      <sz val="11"/>
      <color theme="1"/>
      <name val="Calibri"/>
      <family val="2"/>
      <charset val="238"/>
      <scheme val="minor"/>
    </font>
    <font>
      <b/>
      <sz val="12"/>
      <color theme="1"/>
      <name val="Calibri"/>
      <family val="2"/>
      <scheme val="minor"/>
    </font>
    <font>
      <b/>
      <sz val="12"/>
      <color rgb="FF000000"/>
      <name val="Calibri"/>
      <family val="2"/>
      <scheme val="minor"/>
    </font>
    <font>
      <sz val="10"/>
      <color theme="1"/>
      <name val="Calibri"/>
      <family val="2"/>
      <scheme val="minor"/>
    </font>
    <font>
      <i/>
      <sz val="12"/>
      <color rgb="FFFFFFFF"/>
      <name val="Calibri"/>
      <family val="2"/>
      <scheme val="minor"/>
    </font>
    <font>
      <sz val="12"/>
      <color rgb="FF000000"/>
      <name val="Calibri"/>
      <family val="2"/>
      <scheme val="minor"/>
    </font>
    <font>
      <sz val="6"/>
      <color theme="1"/>
      <name val="Times New Roman"/>
      <family val="1"/>
    </font>
    <font>
      <b/>
      <sz val="11"/>
      <color theme="1"/>
      <name val="Calibri"/>
      <family val="2"/>
      <scheme val="minor"/>
    </font>
    <font>
      <sz val="11"/>
      <color theme="1"/>
      <name val="Times New Roman"/>
      <family val="1"/>
      <charset val="238"/>
    </font>
    <font>
      <i/>
      <sz val="12"/>
      <color theme="1"/>
      <name val="Calibri"/>
      <family val="2"/>
      <scheme val="minor"/>
    </font>
    <font>
      <i/>
      <sz val="12"/>
      <color rgb="FF000000"/>
      <name val="Calibri"/>
      <family val="2"/>
      <charset val="238"/>
      <scheme val="minor"/>
    </font>
    <font>
      <b/>
      <i/>
      <sz val="12"/>
      <color rgb="FF000000"/>
      <name val="Calibri"/>
      <family val="2"/>
      <charset val="238"/>
    </font>
    <font>
      <b/>
      <sz val="10"/>
      <color theme="1"/>
      <name val="Calibri"/>
      <family val="2"/>
      <scheme val="minor"/>
    </font>
    <font>
      <b/>
      <sz val="10"/>
      <color rgb="FF000000"/>
      <name val="Calibri"/>
      <family val="2"/>
      <scheme val="minor"/>
    </font>
    <font>
      <b/>
      <sz val="10"/>
      <color rgb="FF000000"/>
      <name val="Calibri"/>
      <family val="2"/>
    </font>
    <font>
      <b/>
      <sz val="10"/>
      <color rgb="FF000000"/>
      <name val="Calibri"/>
      <family val="2"/>
      <charset val="238"/>
    </font>
    <font>
      <b/>
      <sz val="10"/>
      <color theme="1"/>
      <name val="Calibri"/>
      <family val="2"/>
    </font>
    <font>
      <b/>
      <sz val="10"/>
      <color theme="1"/>
      <name val="Calibri"/>
      <family val="2"/>
      <charset val="238"/>
    </font>
    <font>
      <b/>
      <sz val="12"/>
      <name val="Calibri"/>
      <family val="2"/>
      <scheme val="minor"/>
    </font>
    <font>
      <i/>
      <sz val="12"/>
      <color rgb="FF000000"/>
      <name val="Calibri"/>
      <family val="2"/>
    </font>
    <font>
      <i/>
      <sz val="12"/>
      <color theme="0"/>
      <name val="Calibri"/>
      <family val="2"/>
    </font>
    <font>
      <sz val="12"/>
      <color rgb="FF0000FF"/>
      <name val="Calibri"/>
      <family val="2"/>
    </font>
    <font>
      <b/>
      <sz val="10"/>
      <color rgb="FF000000"/>
      <name val="Calibri"/>
      <family val="2"/>
      <charset val="238"/>
      <scheme val="minor"/>
    </font>
    <font>
      <b/>
      <sz val="10"/>
      <color theme="1"/>
      <name val="Calibri"/>
      <family val="2"/>
      <charset val="238"/>
      <scheme val="minor"/>
    </font>
    <font>
      <sz val="8"/>
      <color rgb="FF000000"/>
      <name val="Times New Roman"/>
      <family val="1"/>
    </font>
    <font>
      <sz val="11"/>
      <color theme="4" tint="-0.499984740745262"/>
      <name val="Calibri"/>
      <family val="2"/>
      <scheme val="minor"/>
    </font>
    <font>
      <u/>
      <sz val="11"/>
      <color theme="4" tint="-0.499984740745262"/>
      <name val="Calibri"/>
      <family val="2"/>
      <scheme val="minor"/>
    </font>
    <font>
      <sz val="9"/>
      <color indexed="81"/>
      <name val="Tahoma"/>
      <family val="2"/>
    </font>
    <font>
      <b/>
      <sz val="9"/>
      <color indexed="81"/>
      <name val="Tahoma"/>
      <family val="2"/>
    </font>
    <font>
      <b/>
      <sz val="8"/>
      <color rgb="FF000000"/>
      <name val="Times New Roman"/>
      <family val="1"/>
    </font>
    <font>
      <b/>
      <sz val="11"/>
      <color rgb="FF000000"/>
      <name val="Calibri"/>
      <family val="2"/>
      <charset val="238"/>
      <scheme val="minor"/>
    </font>
    <font>
      <sz val="11"/>
      <color rgb="FF000000"/>
      <name val="Calibri"/>
      <family val="2"/>
      <charset val="238"/>
      <scheme val="minor"/>
    </font>
    <font>
      <i/>
      <sz val="12"/>
      <color rgb="FF000000"/>
      <name val="Calibri"/>
      <family val="2"/>
      <scheme val="minor"/>
    </font>
  </fonts>
  <fills count="7">
    <fill>
      <patternFill patternType="none"/>
    </fill>
    <fill>
      <patternFill patternType="gray125"/>
    </fill>
    <fill>
      <patternFill patternType="solid">
        <fgColor rgb="FF1F3864"/>
        <bgColor indexed="64"/>
      </patternFill>
    </fill>
    <fill>
      <patternFill patternType="solid">
        <fgColor rgb="FFFFFFFF"/>
        <bgColor indexed="64"/>
      </patternFill>
    </fill>
    <fill>
      <patternFill patternType="solid">
        <fgColor rgb="FF203764"/>
        <bgColor indexed="64"/>
      </patternFill>
    </fill>
    <fill>
      <patternFill patternType="solid">
        <fgColor theme="8" tint="-0.499984740745262"/>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top style="medium">
        <color indexed="64"/>
      </top>
      <bottom style="thin">
        <color indexed="64"/>
      </bottom>
      <diagonal/>
    </border>
    <border>
      <left/>
      <right/>
      <top style="thin">
        <color indexed="64"/>
      </top>
      <bottom/>
      <diagonal/>
    </border>
    <border>
      <left/>
      <right/>
      <top style="double">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209">
    <xf numFmtId="0" fontId="0" fillId="0" borderId="0" xfId="0"/>
    <xf numFmtId="0" fontId="2" fillId="0" borderId="0" xfId="0" applyFont="1"/>
    <xf numFmtId="0" fontId="9" fillId="0" borderId="0" xfId="0" applyFont="1"/>
    <xf numFmtId="0" fontId="10" fillId="0" borderId="0" xfId="0" applyFont="1" applyAlignment="1">
      <alignment horizontal="justify" vertical="center"/>
    </xf>
    <xf numFmtId="0" fontId="11" fillId="0" borderId="0" xfId="0" applyFont="1"/>
    <xf numFmtId="0" fontId="11" fillId="0" borderId="0" xfId="0" applyFont="1" applyAlignment="1">
      <alignment horizontal="justify" vertical="center"/>
    </xf>
    <xf numFmtId="0" fontId="16" fillId="0" borderId="0" xfId="0" applyFont="1"/>
    <xf numFmtId="0" fontId="10"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0" fillId="0" borderId="0" xfId="0" applyFont="1"/>
    <xf numFmtId="0" fontId="17" fillId="0" borderId="0" xfId="0" applyFont="1" applyAlignment="1">
      <alignment vertical="center"/>
    </xf>
    <xf numFmtId="0" fontId="9" fillId="0" borderId="0" xfId="0" applyFont="1" applyFill="1"/>
    <xf numFmtId="0" fontId="15" fillId="0" borderId="4" xfId="0" applyFont="1" applyBorder="1" applyAlignment="1">
      <alignment horizontal="center" vertical="top" wrapText="1"/>
    </xf>
    <xf numFmtId="0" fontId="21" fillId="0" borderId="0" xfId="0" applyFont="1" applyAlignment="1">
      <alignment horizontal="center" vertical="center"/>
    </xf>
    <xf numFmtId="0" fontId="22" fillId="0" borderId="0" xfId="0" applyFont="1"/>
    <xf numFmtId="0" fontId="10" fillId="0" borderId="0" xfId="0" applyFont="1" applyAlignment="1">
      <alignment vertical="center"/>
    </xf>
    <xf numFmtId="3" fontId="13" fillId="0" borderId="3" xfId="0" applyNumberFormat="1" applyFont="1" applyBorder="1" applyAlignment="1">
      <alignment horizontal="right" vertical="center" wrapText="1"/>
    </xf>
    <xf numFmtId="0" fontId="0" fillId="0" borderId="0" xfId="0" applyFill="1"/>
    <xf numFmtId="0" fontId="29" fillId="0" borderId="0" xfId="0" applyFont="1" applyAlignment="1">
      <alignment vertical="center" wrapText="1"/>
    </xf>
    <xf numFmtId="0" fontId="0" fillId="0" borderId="0" xfId="0" applyBorder="1"/>
    <xf numFmtId="0" fontId="22" fillId="0" borderId="0" xfId="0" applyFont="1" applyAlignment="1">
      <alignment horizontal="justify"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7" xfId="0" applyFont="1" applyBorder="1" applyAlignment="1">
      <alignment horizontal="center" vertical="center" wrapText="1"/>
    </xf>
    <xf numFmtId="49" fontId="7" fillId="0" borderId="0" xfId="0" applyNumberFormat="1" applyFont="1" applyAlignment="1">
      <alignment horizontal="right"/>
    </xf>
    <xf numFmtId="49" fontId="15" fillId="0" borderId="0" xfId="0" applyNumberFormat="1" applyFont="1" applyAlignment="1">
      <alignment horizontal="right"/>
    </xf>
    <xf numFmtId="49" fontId="15" fillId="0" borderId="0" xfId="0" applyNumberFormat="1" applyFont="1"/>
    <xf numFmtId="49" fontId="23" fillId="0" borderId="0" xfId="0" applyNumberFormat="1" applyFont="1" applyAlignment="1">
      <alignment horizontal="right"/>
    </xf>
    <xf numFmtId="49" fontId="20" fillId="0" borderId="0" xfId="0" applyNumberFormat="1" applyFont="1" applyAlignment="1">
      <alignment horizontal="right" vertical="center"/>
    </xf>
    <xf numFmtId="0" fontId="11" fillId="0" borderId="0" xfId="0" applyFont="1" applyBorder="1" applyAlignment="1">
      <alignment horizontal="center" vertical="center" wrapText="1"/>
    </xf>
    <xf numFmtId="49" fontId="15" fillId="0" borderId="0" xfId="0" applyNumberFormat="1" applyFont="1" applyAlignment="1">
      <alignment horizontal="left"/>
    </xf>
    <xf numFmtId="49" fontId="23" fillId="0" borderId="0" xfId="0" applyNumberFormat="1" applyFont="1" applyAlignment="1">
      <alignment vertical="center"/>
    </xf>
    <xf numFmtId="3" fontId="14" fillId="0" borderId="0" xfId="0" applyNumberFormat="1" applyFont="1" applyBorder="1" applyAlignment="1">
      <alignment horizontal="right" vertical="center" wrapText="1"/>
    </xf>
    <xf numFmtId="3" fontId="13" fillId="0" borderId="7" xfId="0" applyNumberFormat="1" applyFont="1" applyBorder="1" applyAlignment="1">
      <alignment horizontal="right" vertical="center" wrapText="1"/>
    </xf>
    <xf numFmtId="1" fontId="14" fillId="0" borderId="9" xfId="0" applyNumberFormat="1" applyFont="1" applyBorder="1" applyAlignment="1">
      <alignment horizontal="center" vertical="center" wrapText="1"/>
    </xf>
    <xf numFmtId="166" fontId="14" fillId="0" borderId="0" xfId="0" applyNumberFormat="1" applyFont="1" applyBorder="1" applyAlignment="1">
      <alignment horizontal="center" vertical="center" wrapText="1"/>
    </xf>
    <xf numFmtId="1" fontId="25" fillId="0" borderId="8" xfId="0" applyNumberFormat="1" applyFont="1" applyBorder="1" applyAlignment="1">
      <alignment horizontal="center" vertical="center" wrapText="1"/>
    </xf>
    <xf numFmtId="1" fontId="14" fillId="0" borderId="8" xfId="0" applyNumberFormat="1" applyFont="1" applyBorder="1" applyAlignment="1">
      <alignment horizontal="center" vertical="center" wrapText="1"/>
    </xf>
    <xf numFmtId="1" fontId="14" fillId="0" borderId="0" xfId="0" applyNumberFormat="1" applyFont="1" applyBorder="1" applyAlignment="1">
      <alignment horizontal="center" vertical="center" wrapText="1"/>
    </xf>
    <xf numFmtId="1" fontId="25" fillId="0" borderId="7" xfId="0" applyNumberFormat="1" applyFont="1" applyBorder="1" applyAlignment="1">
      <alignment horizontal="center" vertical="center" wrapText="1"/>
    </xf>
    <xf numFmtId="1" fontId="25" fillId="0" borderId="3" xfId="0" applyNumberFormat="1" applyFont="1" applyBorder="1" applyAlignment="1">
      <alignment horizontal="center" vertical="center" wrapText="1"/>
    </xf>
    <xf numFmtId="1" fontId="25" fillId="0" borderId="4"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1" fillId="0" borderId="0" xfId="0" applyNumberFormat="1" applyFont="1" applyBorder="1" applyAlignment="1">
      <alignment horizontal="center" vertical="center" wrapText="1"/>
    </xf>
    <xf numFmtId="0" fontId="10" fillId="0" borderId="0" xfId="0" applyFont="1" applyFill="1" applyAlignment="1">
      <alignment horizontal="center" vertical="center"/>
    </xf>
    <xf numFmtId="0" fontId="11" fillId="0" borderId="0" xfId="0" applyFont="1" applyFill="1"/>
    <xf numFmtId="49" fontId="23" fillId="0" borderId="0" xfId="0" applyNumberFormat="1" applyFont="1" applyFill="1" applyAlignment="1">
      <alignment horizontal="right"/>
    </xf>
    <xf numFmtId="0" fontId="11" fillId="6" borderId="0" xfId="0" applyFont="1" applyFill="1"/>
    <xf numFmtId="49" fontId="15" fillId="6" borderId="0" xfId="0" applyNumberFormat="1" applyFont="1" applyFill="1" applyAlignment="1">
      <alignment horizontal="center"/>
    </xf>
    <xf numFmtId="0" fontId="0" fillId="6" borderId="0" xfId="0" applyFill="1"/>
    <xf numFmtId="3" fontId="0" fillId="0" borderId="0" xfId="0" applyNumberFormat="1"/>
    <xf numFmtId="0" fontId="25" fillId="0" borderId="8" xfId="0" applyFont="1" applyBorder="1" applyAlignment="1">
      <alignment horizontal="center" vertical="center" wrapText="1"/>
    </xf>
    <xf numFmtId="3" fontId="26" fillId="0" borderId="9" xfId="0" applyNumberFormat="1" applyFont="1" applyBorder="1" applyAlignment="1">
      <alignment horizontal="right" vertical="center" wrapText="1"/>
    </xf>
    <xf numFmtId="165" fontId="26" fillId="0" borderId="9" xfId="0" applyNumberFormat="1" applyFont="1" applyBorder="1" applyAlignment="1">
      <alignment horizontal="right" vertical="center" wrapText="1"/>
    </xf>
    <xf numFmtId="165" fontId="26" fillId="0" borderId="8" xfId="0" applyNumberFormat="1" applyFont="1" applyBorder="1" applyAlignment="1">
      <alignment horizontal="right" vertical="center" wrapText="1"/>
    </xf>
    <xf numFmtId="0" fontId="25" fillId="0" borderId="7" xfId="0" applyFont="1" applyBorder="1" applyAlignment="1">
      <alignment horizontal="center" wrapText="1"/>
    </xf>
    <xf numFmtId="0" fontId="32" fillId="0" borderId="0" xfId="0" applyFont="1" applyAlignment="1">
      <alignment horizontal="justify" vertical="center"/>
    </xf>
    <xf numFmtId="49" fontId="20" fillId="0" borderId="0" xfId="0" applyNumberFormat="1" applyFont="1" applyFill="1" applyAlignment="1">
      <alignment horizontal="right" vertical="center"/>
    </xf>
    <xf numFmtId="3" fontId="0" fillId="0" borderId="0" xfId="0" applyNumberFormat="1" applyFill="1"/>
    <xf numFmtId="1" fontId="14" fillId="6" borderId="8" xfId="0" applyNumberFormat="1" applyFont="1" applyFill="1" applyBorder="1" applyAlignment="1">
      <alignment horizontal="center" vertical="center" wrapText="1"/>
    </xf>
    <xf numFmtId="3" fontId="0" fillId="6" borderId="0" xfId="0" applyNumberFormat="1" applyFill="1"/>
    <xf numFmtId="0" fontId="11" fillId="0" borderId="0" xfId="0" applyFont="1" applyFill="1" applyAlignment="1">
      <alignment horizontal="justify" vertical="center"/>
    </xf>
    <xf numFmtId="0" fontId="10" fillId="0" borderId="0" xfId="0" applyFont="1" applyFill="1" applyAlignment="1">
      <alignment horizontal="right" vertical="center"/>
    </xf>
    <xf numFmtId="49" fontId="15" fillId="0" borderId="0" xfId="0" applyNumberFormat="1" applyFont="1" applyFill="1" applyAlignment="1">
      <alignment horizontal="right"/>
    </xf>
    <xf numFmtId="3" fontId="13" fillId="0" borderId="3" xfId="0" applyNumberFormat="1" applyFont="1" applyFill="1" applyBorder="1" applyAlignment="1">
      <alignment horizontal="right" vertical="center" wrapText="1"/>
    </xf>
    <xf numFmtId="3" fontId="14" fillId="0" borderId="0" xfId="0" applyNumberFormat="1" applyFont="1" applyFill="1" applyBorder="1" applyAlignment="1">
      <alignment horizontal="right" vertical="center" wrapText="1"/>
    </xf>
    <xf numFmtId="166" fontId="0" fillId="6" borderId="0" xfId="0" applyNumberFormat="1" applyFill="1"/>
    <xf numFmtId="0" fontId="2" fillId="0" borderId="0" xfId="0" applyFont="1" applyFill="1" applyAlignment="1">
      <alignment horizontal="justify" vertical="center"/>
    </xf>
    <xf numFmtId="0" fontId="2" fillId="0" borderId="0" xfId="0" applyFont="1" applyFill="1"/>
    <xf numFmtId="0" fontId="3" fillId="0" borderId="0" xfId="0" applyFont="1" applyFill="1" applyAlignment="1">
      <alignment horizontal="center" vertical="center"/>
    </xf>
    <xf numFmtId="49" fontId="7" fillId="0" borderId="0" xfId="0" applyNumberFormat="1" applyFont="1" applyFill="1" applyAlignment="1">
      <alignment horizontal="right"/>
    </xf>
    <xf numFmtId="0" fontId="8" fillId="0" borderId="0" xfId="0" applyFont="1" applyFill="1" applyAlignment="1">
      <alignment horizontal="justify" vertical="center"/>
    </xf>
    <xf numFmtId="0" fontId="10" fillId="0" borderId="0" xfId="0" applyFont="1" applyFill="1" applyAlignment="1">
      <alignment horizontal="justify" vertical="center"/>
    </xf>
    <xf numFmtId="0" fontId="16" fillId="0" borderId="0" xfId="0" applyFont="1" applyFill="1"/>
    <xf numFmtId="0" fontId="15" fillId="0" borderId="0" xfId="0" applyFont="1" applyFill="1"/>
    <xf numFmtId="0" fontId="17" fillId="0" borderId="0" xfId="0" applyFont="1" applyFill="1" applyAlignment="1">
      <alignment horizontal="right" vertical="center" indent="2"/>
    </xf>
    <xf numFmtId="1" fontId="31" fillId="0" borderId="4" xfId="0" applyNumberFormat="1" applyFont="1" applyBorder="1" applyAlignment="1">
      <alignment horizontal="center" vertical="center" wrapText="1"/>
    </xf>
    <xf numFmtId="3" fontId="34" fillId="3" borderId="7" xfId="0" applyNumberFormat="1" applyFont="1" applyFill="1" applyBorder="1" applyAlignment="1">
      <alignment horizontal="right" vertical="center"/>
    </xf>
    <xf numFmtId="0" fontId="34" fillId="3" borderId="7" xfId="0" applyFont="1" applyFill="1" applyBorder="1" applyAlignment="1">
      <alignment horizontal="center" vertical="center" wrapText="1"/>
    </xf>
    <xf numFmtId="0" fontId="34" fillId="3" borderId="7" xfId="0" applyFont="1" applyFill="1" applyBorder="1" applyAlignment="1">
      <alignment horizontal="right" vertical="center"/>
    </xf>
    <xf numFmtId="1" fontId="34" fillId="0" borderId="9" xfId="0" applyNumberFormat="1" applyFont="1" applyBorder="1" applyAlignment="1">
      <alignment horizontal="center" vertical="center"/>
    </xf>
    <xf numFmtId="1" fontId="31" fillId="0" borderId="4" xfId="0" applyNumberFormat="1" applyFont="1" applyBorder="1" applyAlignment="1">
      <alignment horizontal="center" vertical="center"/>
    </xf>
    <xf numFmtId="0" fontId="34" fillId="3" borderId="6" xfId="0" applyFont="1" applyFill="1" applyBorder="1" applyAlignment="1">
      <alignment horizontal="center" vertical="center"/>
    </xf>
    <xf numFmtId="3" fontId="34" fillId="0" borderId="9" xfId="0" applyNumberFormat="1" applyFont="1" applyBorder="1" applyAlignment="1">
      <alignment horizontal="right" vertical="center"/>
    </xf>
    <xf numFmtId="49" fontId="30" fillId="0" borderId="0" xfId="0" applyNumberFormat="1" applyFont="1" applyAlignment="1">
      <alignment horizontal="right"/>
    </xf>
    <xf numFmtId="1" fontId="13" fillId="0" borderId="3" xfId="0" applyNumberFormat="1" applyFont="1" applyFill="1" applyBorder="1" applyAlignment="1">
      <alignment horizontal="center" vertical="center" wrapText="1"/>
    </xf>
    <xf numFmtId="0" fontId="35" fillId="0" borderId="0" xfId="0" applyFont="1" applyAlignment="1">
      <alignment horizontal="justify" vertical="center"/>
    </xf>
    <xf numFmtId="10" fontId="0" fillId="0" borderId="0" xfId="0" applyNumberFormat="1"/>
    <xf numFmtId="166" fontId="25" fillId="0" borderId="3" xfId="0" applyNumberFormat="1" applyFont="1" applyBorder="1" applyAlignment="1">
      <alignment horizontal="center" vertical="center" wrapText="1"/>
    </xf>
    <xf numFmtId="3" fontId="6" fillId="0" borderId="16" xfId="0" applyNumberFormat="1" applyFont="1" applyBorder="1" applyAlignment="1">
      <alignment horizontal="right" vertical="center" wrapText="1"/>
    </xf>
    <xf numFmtId="165" fontId="6" fillId="0" borderId="16" xfId="0" applyNumberFormat="1" applyFont="1" applyBorder="1" applyAlignment="1">
      <alignment horizontal="center" vertical="center" wrapText="1"/>
    </xf>
    <xf numFmtId="166" fontId="6" fillId="0" borderId="16" xfId="0" applyNumberFormat="1" applyFont="1" applyBorder="1" applyAlignment="1">
      <alignment horizontal="center" vertical="center"/>
    </xf>
    <xf numFmtId="1" fontId="6" fillId="0" borderId="9" xfId="0" applyNumberFormat="1" applyFont="1" applyBorder="1" applyAlignment="1">
      <alignment horizontal="center" vertical="center" wrapText="1"/>
    </xf>
    <xf numFmtId="0" fontId="5" fillId="0" borderId="3" xfId="0" applyFont="1" applyBorder="1" applyAlignment="1">
      <alignment vertical="center"/>
    </xf>
    <xf numFmtId="0" fontId="6" fillId="0" borderId="0" xfId="0" applyFont="1" applyBorder="1" applyAlignment="1">
      <alignment vertical="center"/>
    </xf>
    <xf numFmtId="3" fontId="6" fillId="0" borderId="0" xfId="0" applyNumberFormat="1" applyFont="1" applyBorder="1" applyAlignment="1">
      <alignment horizontal="right" vertical="center"/>
    </xf>
    <xf numFmtId="1" fontId="6" fillId="0" borderId="9" xfId="0" applyNumberFormat="1" applyFont="1" applyBorder="1" applyAlignment="1">
      <alignment horizontal="center" vertical="center"/>
    </xf>
    <xf numFmtId="0" fontId="9" fillId="0" borderId="2" xfId="0" applyFont="1" applyFill="1" applyBorder="1" applyAlignment="1">
      <alignment horizont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4" fontId="0" fillId="0" borderId="0" xfId="0" applyNumberFormat="1"/>
    <xf numFmtId="3" fontId="11" fillId="0" borderId="0" xfId="0" applyNumberFormat="1" applyFont="1" applyFill="1" applyBorder="1" applyAlignment="1">
      <alignment horizontal="right" vertical="center" wrapText="1"/>
    </xf>
    <xf numFmtId="3" fontId="14" fillId="0" borderId="11" xfId="0" applyNumberFormat="1" applyFont="1" applyFill="1" applyBorder="1" applyAlignment="1">
      <alignment horizontal="right" vertical="center" wrapText="1"/>
    </xf>
    <xf numFmtId="3" fontId="11" fillId="0" borderId="11" xfId="0" applyNumberFormat="1" applyFont="1" applyFill="1" applyBorder="1" applyAlignment="1">
      <alignment horizontal="right" vertical="center" wrapText="1"/>
    </xf>
    <xf numFmtId="3" fontId="25" fillId="0" borderId="0" xfId="0" applyNumberFormat="1" applyFont="1" applyFill="1" applyBorder="1" applyAlignment="1">
      <alignment horizontal="right" vertical="center" wrapText="1"/>
    </xf>
    <xf numFmtId="3" fontId="26" fillId="0" borderId="0" xfId="0" applyNumberFormat="1" applyFont="1" applyBorder="1"/>
    <xf numFmtId="3" fontId="25" fillId="0" borderId="3" xfId="0" applyNumberFormat="1" applyFont="1" applyFill="1" applyBorder="1" applyAlignment="1">
      <alignment horizontal="right" vertical="center" wrapText="1"/>
    </xf>
    <xf numFmtId="0" fontId="36" fillId="0" borderId="0" xfId="0" applyFont="1" applyFill="1"/>
    <xf numFmtId="0" fontId="13" fillId="0" borderId="8" xfId="0" applyFont="1" applyFill="1" applyBorder="1" applyAlignment="1">
      <alignment horizontal="center" vertical="center" wrapText="1"/>
    </xf>
    <xf numFmtId="0" fontId="11" fillId="0" borderId="0" xfId="0" applyFont="1" applyBorder="1" applyAlignment="1">
      <alignment vertical="center" wrapText="1"/>
    </xf>
    <xf numFmtId="3" fontId="23" fillId="0" borderId="3" xfId="0" applyNumberFormat="1" applyFont="1" applyFill="1" applyBorder="1" applyAlignment="1">
      <alignment horizontal="right" vertical="center" wrapText="1"/>
    </xf>
    <xf numFmtId="3" fontId="9" fillId="0" borderId="0" xfId="0" applyNumberFormat="1" applyFont="1" applyBorder="1"/>
    <xf numFmtId="165" fontId="0" fillId="0" borderId="0" xfId="0" applyNumberFormat="1"/>
    <xf numFmtId="166" fontId="14" fillId="0" borderId="11" xfId="0" applyNumberFormat="1" applyFont="1" applyFill="1" applyBorder="1" applyAlignment="1">
      <alignment horizontal="center" vertical="center" wrapText="1"/>
    </xf>
    <xf numFmtId="166" fontId="14" fillId="0" borderId="0" xfId="0" applyNumberFormat="1" applyFont="1" applyFill="1" applyBorder="1" applyAlignment="1">
      <alignment horizontal="center" vertical="center" wrapText="1"/>
    </xf>
    <xf numFmtId="166" fontId="25" fillId="0" borderId="3" xfId="0" applyNumberFormat="1" applyFont="1" applyFill="1" applyBorder="1" applyAlignment="1">
      <alignment horizontal="center" vertical="center" wrapText="1"/>
    </xf>
    <xf numFmtId="166" fontId="14" fillId="0" borderId="9" xfId="0" applyNumberFormat="1" applyFont="1" applyFill="1" applyBorder="1" applyAlignment="1">
      <alignment horizontal="center" vertical="center" wrapText="1"/>
    </xf>
    <xf numFmtId="166" fontId="25" fillId="0" borderId="4" xfId="0" applyNumberFormat="1" applyFont="1" applyFill="1" applyBorder="1" applyAlignment="1">
      <alignment horizontal="center" vertical="center" wrapText="1"/>
    </xf>
    <xf numFmtId="166" fontId="14" fillId="0" borderId="12" xfId="0" applyNumberFormat="1" applyFont="1" applyFill="1" applyBorder="1" applyAlignment="1">
      <alignment horizontal="center" vertical="center" wrapText="1"/>
    </xf>
    <xf numFmtId="166" fontId="14" fillId="0" borderId="7" xfId="0" applyNumberFormat="1" applyFont="1" applyFill="1" applyBorder="1" applyAlignment="1">
      <alignment horizontal="center" vertical="center" wrapText="1"/>
    </xf>
    <xf numFmtId="166" fontId="25" fillId="0" borderId="7" xfId="0" applyNumberFormat="1" applyFont="1" applyFill="1" applyBorder="1" applyAlignment="1">
      <alignment horizontal="center" vertical="center" wrapText="1"/>
    </xf>
    <xf numFmtId="0" fontId="9" fillId="0" borderId="6" xfId="0" applyFont="1" applyBorder="1"/>
    <xf numFmtId="166" fontId="25" fillId="0" borderId="8" xfId="0" applyNumberFormat="1" applyFont="1" applyFill="1" applyBorder="1" applyAlignment="1">
      <alignment horizontal="center" vertical="center" wrapText="1"/>
    </xf>
    <xf numFmtId="166" fontId="9" fillId="0" borderId="0" xfId="0" applyNumberFormat="1" applyFont="1" applyBorder="1" applyAlignment="1">
      <alignment horizontal="center"/>
    </xf>
    <xf numFmtId="1" fontId="13" fillId="0" borderId="7" xfId="0" applyNumberFormat="1" applyFont="1" applyBorder="1" applyAlignment="1">
      <alignment horizontal="center" vertical="center" wrapText="1"/>
    </xf>
    <xf numFmtId="1" fontId="25" fillId="0" borderId="4" xfId="0" applyNumberFormat="1" applyFont="1" applyFill="1" applyBorder="1" applyAlignment="1">
      <alignment horizontal="center" vertical="center" wrapText="1"/>
    </xf>
    <xf numFmtId="165" fontId="0" fillId="0" borderId="0" xfId="0" applyNumberFormat="1" applyFill="1"/>
    <xf numFmtId="166" fontId="0" fillId="0" borderId="0" xfId="0" applyNumberFormat="1"/>
    <xf numFmtId="3" fontId="11" fillId="0" borderId="0" xfId="0" applyNumberFormat="1" applyFont="1" applyBorder="1" applyAlignment="1">
      <alignment horizontal="right" vertical="center" wrapText="1"/>
    </xf>
    <xf numFmtId="3" fontId="11" fillId="0" borderId="11" xfId="0" applyNumberFormat="1" applyFont="1" applyBorder="1" applyAlignment="1">
      <alignment horizontal="right" vertical="center" wrapText="1"/>
    </xf>
    <xf numFmtId="166" fontId="14" fillId="0" borderId="11" xfId="0" applyNumberFormat="1" applyFont="1" applyBorder="1" applyAlignment="1">
      <alignment horizontal="center" vertical="center" wrapText="1"/>
    </xf>
    <xf numFmtId="3" fontId="14" fillId="0" borderId="11" xfId="0" applyNumberFormat="1" applyFont="1" applyBorder="1" applyAlignment="1">
      <alignment horizontal="right" vertical="center" wrapText="1"/>
    </xf>
    <xf numFmtId="1" fontId="14" fillId="0" borderId="11" xfId="0" applyNumberFormat="1" applyFont="1" applyBorder="1" applyAlignment="1">
      <alignment horizontal="center" vertical="center" wrapText="1"/>
    </xf>
    <xf numFmtId="1" fontId="14" fillId="0" borderId="12"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3" fontId="26" fillId="0" borderId="0" xfId="0" applyNumberFormat="1" applyFont="1" applyBorder="1" applyAlignment="1">
      <alignment horizontal="right" vertical="center" wrapText="1"/>
    </xf>
    <xf numFmtId="3" fontId="26" fillId="0" borderId="11" xfId="0" applyNumberFormat="1" applyFont="1" applyBorder="1" applyAlignment="1">
      <alignment horizontal="right" vertical="center" wrapText="1"/>
    </xf>
    <xf numFmtId="3" fontId="14" fillId="0" borderId="9" xfId="0" applyNumberFormat="1" applyFont="1" applyBorder="1" applyAlignment="1">
      <alignment horizontal="center" vertical="center" wrapText="1"/>
    </xf>
    <xf numFmtId="3" fontId="25" fillId="0" borderId="3" xfId="0" applyNumberFormat="1" applyFont="1" applyBorder="1" applyAlignment="1">
      <alignment horizontal="right" vertical="center" wrapText="1"/>
    </xf>
    <xf numFmtId="3" fontId="25" fillId="0" borderId="3" xfId="0" applyNumberFormat="1" applyFont="1" applyBorder="1" applyAlignment="1">
      <alignment horizontal="center" vertical="center" wrapText="1"/>
    </xf>
    <xf numFmtId="3" fontId="25" fillId="0" borderId="4" xfId="0" applyNumberFormat="1" applyFont="1" applyBorder="1" applyAlignment="1">
      <alignment horizontal="center" vertical="center" wrapText="1"/>
    </xf>
    <xf numFmtId="166" fontId="14" fillId="0" borderId="0" xfId="0" applyNumberFormat="1" applyFont="1" applyFill="1" applyBorder="1" applyAlignment="1">
      <alignment horizontal="center" wrapText="1"/>
    </xf>
    <xf numFmtId="0" fontId="0" fillId="0" borderId="0" xfId="0" applyAlignment="1"/>
    <xf numFmtId="3" fontId="9" fillId="0" borderId="0" xfId="0" applyNumberFormat="1" applyFont="1" applyBorder="1" applyAlignment="1"/>
    <xf numFmtId="166" fontId="14" fillId="0" borderId="9" xfId="0" applyNumberFormat="1" applyFont="1" applyFill="1" applyBorder="1" applyAlignment="1">
      <alignment horizontal="center" wrapText="1"/>
    </xf>
    <xf numFmtId="0" fontId="1" fillId="0" borderId="0" xfId="0" applyFont="1"/>
    <xf numFmtId="0" fontId="1" fillId="0" borderId="0" xfId="0" applyFont="1" applyAlignment="1">
      <alignment horizontal="center"/>
    </xf>
    <xf numFmtId="165" fontId="6" fillId="0" borderId="0" xfId="0" applyNumberFormat="1" applyFont="1" applyBorder="1" applyAlignment="1">
      <alignment horizontal="center" vertical="center"/>
    </xf>
    <xf numFmtId="49" fontId="7" fillId="0" borderId="0" xfId="0" applyNumberFormat="1" applyFont="1" applyAlignment="1">
      <alignment horizontal="right" vertical="center"/>
    </xf>
    <xf numFmtId="0" fontId="37" fillId="0" borderId="0" xfId="0" applyFont="1"/>
    <xf numFmtId="0" fontId="6" fillId="0" borderId="6" xfId="0" applyFont="1" applyBorder="1" applyAlignment="1">
      <alignment horizontal="center" vertical="center"/>
    </xf>
    <xf numFmtId="3" fontId="5" fillId="0" borderId="7" xfId="0" applyNumberFormat="1" applyFont="1" applyBorder="1" applyAlignment="1">
      <alignment horizontal="right" vertical="center"/>
    </xf>
    <xf numFmtId="3" fontId="5" fillId="0" borderId="3" xfId="0" applyNumberFormat="1" applyFont="1" applyBorder="1" applyAlignment="1">
      <alignment horizontal="right" vertical="center"/>
    </xf>
    <xf numFmtId="1" fontId="5" fillId="0" borderId="8" xfId="0" applyNumberFormat="1" applyFont="1" applyBorder="1" applyAlignment="1">
      <alignment horizontal="center" vertical="center"/>
    </xf>
    <xf numFmtId="0" fontId="6" fillId="3" borderId="6" xfId="0" applyFont="1" applyFill="1" applyBorder="1" applyAlignment="1">
      <alignment horizontal="center" vertical="center"/>
    </xf>
    <xf numFmtId="1" fontId="5" fillId="0" borderId="4" xfId="0" applyNumberFormat="1" applyFont="1" applyBorder="1" applyAlignment="1">
      <alignment horizontal="center" vertical="center"/>
    </xf>
    <xf numFmtId="0" fontId="38" fillId="0" borderId="0" xfId="0" applyFont="1" applyAlignment="1">
      <alignment horizontal="justify" vertical="center"/>
    </xf>
    <xf numFmtId="0" fontId="0" fillId="0" borderId="0" xfId="0" applyFont="1"/>
    <xf numFmtId="49" fontId="30" fillId="0" borderId="0" xfId="0" applyNumberFormat="1" applyFont="1" applyAlignment="1">
      <alignment horizontal="right" vertical="center"/>
    </xf>
    <xf numFmtId="0" fontId="34" fillId="0" borderId="6" xfId="0" applyFont="1" applyBorder="1" applyAlignment="1">
      <alignment horizontal="center" vertical="center"/>
    </xf>
    <xf numFmtId="0" fontId="34" fillId="3" borderId="7" xfId="0" applyFont="1" applyFill="1" applyBorder="1" applyAlignment="1">
      <alignment horizontal="center" vertical="center"/>
    </xf>
    <xf numFmtId="3" fontId="31" fillId="3" borderId="3" xfId="0" applyNumberFormat="1" applyFont="1" applyFill="1" applyBorder="1" applyAlignment="1">
      <alignment horizontal="right" vertical="center"/>
    </xf>
    <xf numFmtId="1" fontId="31" fillId="3" borderId="3" xfId="0" applyNumberFormat="1" applyFont="1" applyFill="1" applyBorder="1" applyAlignment="1">
      <alignment horizontal="right" vertical="center"/>
    </xf>
    <xf numFmtId="3" fontId="31" fillId="3" borderId="4" xfId="0" applyNumberFormat="1" applyFont="1" applyFill="1" applyBorder="1" applyAlignment="1">
      <alignment vertical="center"/>
    </xf>
    <xf numFmtId="0" fontId="34" fillId="3" borderId="5" xfId="0" applyFont="1" applyFill="1" applyBorder="1" applyAlignment="1">
      <alignment horizontal="center" vertical="center"/>
    </xf>
    <xf numFmtId="9" fontId="34" fillId="3" borderId="7" xfId="0" applyNumberFormat="1" applyFont="1" applyFill="1" applyBorder="1" applyAlignment="1">
      <alignment horizontal="center" vertical="center"/>
    </xf>
    <xf numFmtId="49" fontId="34" fillId="3" borderId="7" xfId="0" applyNumberFormat="1" applyFont="1" applyFill="1" applyBorder="1" applyAlignment="1">
      <alignment horizontal="right" vertical="center"/>
    </xf>
    <xf numFmtId="49" fontId="34" fillId="3" borderId="8" xfId="0" applyNumberFormat="1" applyFont="1" applyFill="1" applyBorder="1" applyAlignment="1">
      <alignment horizontal="right" vertical="center"/>
    </xf>
    <xf numFmtId="3" fontId="31" fillId="0" borderId="3" xfId="0" applyNumberFormat="1" applyFont="1" applyBorder="1" applyAlignment="1">
      <alignment horizontal="right" vertical="center" wrapText="1"/>
    </xf>
    <xf numFmtId="1" fontId="31" fillId="3" borderId="3" xfId="0" applyNumberFormat="1"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right" vertical="center" wrapText="1"/>
    </xf>
    <xf numFmtId="166" fontId="6" fillId="0" borderId="0" xfId="0" applyNumberFormat="1" applyFont="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vertical="center" wrapText="1"/>
    </xf>
    <xf numFmtId="0" fontId="6" fillId="0" borderId="7" xfId="0" applyFont="1" applyBorder="1" applyAlignment="1">
      <alignment horizontal="right" vertical="center" wrapText="1"/>
    </xf>
    <xf numFmtId="166" fontId="6" fillId="0" borderId="7"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5" fillId="0" borderId="3" xfId="0" applyFont="1" applyBorder="1" applyAlignment="1">
      <alignment vertical="center" wrapText="1"/>
    </xf>
    <xf numFmtId="3" fontId="7" fillId="0" borderId="3" xfId="0" applyNumberFormat="1" applyFont="1" applyBorder="1" applyAlignment="1">
      <alignment horizontal="right" vertical="center"/>
    </xf>
    <xf numFmtId="3" fontId="7" fillId="0" borderId="7" xfId="0" applyNumberFormat="1" applyFont="1" applyBorder="1" applyAlignment="1">
      <alignment horizontal="right" vertical="center"/>
    </xf>
    <xf numFmtId="0" fontId="39" fillId="0" borderId="0" xfId="0" applyFont="1" applyAlignment="1">
      <alignment horizontal="justify" vertical="center"/>
    </xf>
    <xf numFmtId="49" fontId="5" fillId="0" borderId="0" xfId="0" applyNumberFormat="1" applyFont="1" applyAlignment="1">
      <alignment horizontal="center" vertical="center"/>
    </xf>
    <xf numFmtId="0" fontId="5" fillId="0" borderId="7" xfId="0" applyFont="1" applyBorder="1" applyAlignment="1">
      <alignment vertical="center"/>
    </xf>
    <xf numFmtId="0" fontId="6" fillId="0" borderId="0" xfId="0" applyFont="1" applyAlignment="1">
      <alignment horizontal="justify" vertical="center"/>
    </xf>
    <xf numFmtId="3" fontId="6" fillId="0" borderId="9" xfId="0" applyNumberFormat="1" applyFont="1" applyBorder="1" applyAlignment="1">
      <alignment horizontal="right" vertical="center"/>
    </xf>
    <xf numFmtId="3" fontId="5" fillId="0" borderId="4" xfId="0" applyNumberFormat="1" applyFont="1" applyBorder="1" applyAlignment="1">
      <alignment horizontal="right" vertical="center"/>
    </xf>
    <xf numFmtId="49" fontId="7" fillId="0" borderId="0" xfId="0" applyNumberFormat="1" applyFont="1"/>
    <xf numFmtId="1" fontId="6" fillId="0" borderId="9" xfId="0" applyNumberFormat="1" applyFont="1" applyBorder="1" applyAlignment="1">
      <alignment vertical="center"/>
    </xf>
    <xf numFmtId="49" fontId="6" fillId="0" borderId="6"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 fontId="5" fillId="0" borderId="7" xfId="0" applyNumberFormat="1" applyFont="1" applyBorder="1" applyAlignment="1">
      <alignment horizontal="center" vertical="center"/>
    </xf>
    <xf numFmtId="49" fontId="40" fillId="0" borderId="0" xfId="0" applyNumberFormat="1" applyFont="1" applyAlignment="1">
      <alignment horizontal="center" vertical="center"/>
    </xf>
    <xf numFmtId="0" fontId="27" fillId="0" borderId="0" xfId="0" applyFont="1" applyAlignment="1">
      <alignment horizontal="center" vertical="center"/>
    </xf>
    <xf numFmtId="1" fontId="0" fillId="0" borderId="0" xfId="0" applyNumberFormat="1"/>
    <xf numFmtId="0" fontId="5" fillId="0" borderId="2" xfId="0" applyFont="1" applyBorder="1" applyAlignment="1">
      <alignment vertical="center" wrapText="1"/>
    </xf>
    <xf numFmtId="1" fontId="5" fillId="0" borderId="0" xfId="0" applyNumberFormat="1" applyFont="1" applyAlignment="1">
      <alignment horizontal="right" vertical="center"/>
    </xf>
    <xf numFmtId="3" fontId="5" fillId="0" borderId="7" xfId="0" applyNumberFormat="1" applyFont="1" applyBorder="1" applyAlignment="1">
      <alignment horizontal="right" vertical="center" wrapText="1"/>
    </xf>
    <xf numFmtId="1" fontId="5" fillId="0" borderId="7" xfId="0" applyNumberFormat="1" applyFont="1" applyBorder="1" applyAlignment="1">
      <alignment horizontal="center" vertical="center" wrapText="1"/>
    </xf>
    <xf numFmtId="10" fontId="2" fillId="0" borderId="0" xfId="0" applyNumberFormat="1" applyFont="1"/>
    <xf numFmtId="0" fontId="4" fillId="6" borderId="0" xfId="0" applyFont="1" applyFill="1" applyAlignment="1">
      <alignment vertical="center" wrapText="1"/>
    </xf>
    <xf numFmtId="0" fontId="5" fillId="6" borderId="0" xfId="0" applyFont="1" applyFill="1" applyAlignment="1">
      <alignment horizontal="center" vertical="center"/>
    </xf>
    <xf numFmtId="1" fontId="6" fillId="6" borderId="0" xfId="0" applyNumberFormat="1" applyFont="1" applyFill="1" applyAlignment="1">
      <alignment horizontal="right" vertical="center"/>
    </xf>
    <xf numFmtId="1" fontId="5" fillId="6" borderId="0" xfId="0" applyNumberFormat="1" applyFont="1" applyFill="1" applyAlignment="1">
      <alignment horizontal="right" vertical="center"/>
    </xf>
    <xf numFmtId="3" fontId="6" fillId="0" borderId="0" xfId="0" applyNumberFormat="1" applyFont="1" applyBorder="1" applyAlignment="1">
      <alignment vertical="center"/>
    </xf>
    <xf numFmtId="0" fontId="25" fillId="0" borderId="0" xfId="0" applyFont="1" applyBorder="1" applyAlignment="1">
      <alignment horizontal="right" vertical="center" wrapText="1"/>
    </xf>
    <xf numFmtId="0" fontId="13" fillId="0" borderId="7" xfId="0" applyFont="1" applyFill="1" applyBorder="1" applyAlignment="1">
      <alignment horizontal="center" vertical="center" wrapText="1"/>
    </xf>
    <xf numFmtId="3" fontId="13" fillId="0" borderId="7"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7" fillId="0" borderId="7" xfId="0" applyFont="1" applyBorder="1" applyAlignment="1">
      <alignment horizontal="center" vertical="center" wrapText="1"/>
    </xf>
    <xf numFmtId="0" fontId="41" fillId="0" borderId="2" xfId="0" applyFont="1" applyFill="1" applyBorder="1" applyAlignment="1">
      <alignment horizontal="center"/>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1" fontId="25" fillId="0" borderId="0" xfId="0" applyNumberFormat="1" applyFont="1" applyFill="1" applyBorder="1" applyAlignment="1">
      <alignment horizontal="center" vertical="center" wrapText="1"/>
    </xf>
    <xf numFmtId="0" fontId="41" fillId="0" borderId="6" xfId="0" applyFont="1" applyFill="1" applyBorder="1" applyAlignment="1">
      <alignment horizontal="center" vertical="center"/>
    </xf>
    <xf numFmtId="0" fontId="41" fillId="0" borderId="0" xfId="0" applyFont="1" applyFill="1" applyBorder="1" applyAlignment="1">
      <alignment horizontal="center" vertical="center" wrapText="1"/>
    </xf>
    <xf numFmtId="0" fontId="41" fillId="0" borderId="8" xfId="0" applyFont="1" applyFill="1" applyBorder="1" applyAlignment="1">
      <alignment horizontal="center" vertical="center"/>
    </xf>
    <xf numFmtId="1" fontId="25" fillId="0" borderId="9" xfId="0" applyNumberFormat="1" applyFont="1" applyFill="1" applyBorder="1" applyAlignment="1">
      <alignment horizontal="center" vertical="center" wrapText="1"/>
    </xf>
    <xf numFmtId="0" fontId="9" fillId="0" borderId="10" xfId="0" applyFont="1" applyFill="1" applyBorder="1"/>
    <xf numFmtId="3" fontId="22" fillId="0" borderId="11" xfId="0" applyNumberFormat="1" applyFont="1" applyFill="1" applyBorder="1" applyAlignment="1">
      <alignment vertical="center" wrapText="1"/>
    </xf>
    <xf numFmtId="0" fontId="9" fillId="0" borderId="6" xfId="0" applyFont="1" applyFill="1" applyBorder="1"/>
    <xf numFmtId="0" fontId="25" fillId="0" borderId="0" xfId="0" applyFont="1" applyFill="1" applyBorder="1" applyAlignment="1">
      <alignment horizontal="center" vertical="center" wrapText="1"/>
    </xf>
    <xf numFmtId="0" fontId="22" fillId="0" borderId="11" xfId="0" applyFont="1" applyFill="1" applyBorder="1" applyAlignment="1">
      <alignment horizontal="center" vertical="center" wrapText="1"/>
    </xf>
    <xf numFmtId="3" fontId="26" fillId="0" borderId="11" xfId="0" applyNumberFormat="1" applyFont="1" applyFill="1" applyBorder="1" applyAlignment="1">
      <alignment horizontal="right" vertical="center" wrapText="1"/>
    </xf>
    <xf numFmtId="0" fontId="26" fillId="0" borderId="11" xfId="0" applyFont="1" applyFill="1" applyBorder="1" applyAlignment="1">
      <alignment horizontal="center" vertical="center" wrapText="1"/>
    </xf>
    <xf numFmtId="1" fontId="26" fillId="0" borderId="12" xfId="0" applyNumberFormat="1" applyFont="1" applyFill="1" applyBorder="1" applyAlignment="1">
      <alignment horizontal="center" vertical="center" wrapText="1"/>
    </xf>
    <xf numFmtId="0" fontId="9" fillId="0" borderId="10" xfId="0" applyFont="1" applyFill="1" applyBorder="1" applyAlignment="1">
      <alignment horizontal="center" vertical="center"/>
    </xf>
    <xf numFmtId="166" fontId="26" fillId="0" borderId="11" xfId="0" applyNumberFormat="1" applyFont="1" applyFill="1" applyBorder="1" applyAlignment="1">
      <alignment horizontal="center" vertical="center" wrapText="1"/>
    </xf>
    <xf numFmtId="1" fontId="26" fillId="0" borderId="11"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1" fontId="25" fillId="0" borderId="3" xfId="0" applyNumberFormat="1" applyFont="1" applyFill="1" applyBorder="1" applyAlignment="1">
      <alignment horizontal="center" vertical="center" wrapText="1"/>
    </xf>
    <xf numFmtId="0" fontId="43" fillId="0" borderId="0" xfId="0" applyFont="1" applyBorder="1" applyAlignment="1">
      <alignment horizontal="center" vertical="center" wrapText="1"/>
    </xf>
    <xf numFmtId="0" fontId="43" fillId="0" borderId="9" xfId="0" applyFont="1" applyBorder="1" applyAlignment="1">
      <alignment horizontal="center" vertical="center" wrapText="1"/>
    </xf>
    <xf numFmtId="0" fontId="41" fillId="0" borderId="10" xfId="0" applyFont="1" applyBorder="1" applyAlignment="1">
      <alignment horizontal="center" vertical="center"/>
    </xf>
    <xf numFmtId="3" fontId="25" fillId="0" borderId="7" xfId="0" applyNumberFormat="1" applyFont="1" applyBorder="1" applyAlignment="1">
      <alignment horizontal="right" vertical="center" wrapText="1"/>
    </xf>
    <xf numFmtId="3" fontId="14" fillId="0" borderId="0" xfId="0" applyNumberFormat="1" applyFont="1" applyBorder="1" applyAlignment="1">
      <alignment horizontal="right" vertical="center"/>
    </xf>
    <xf numFmtId="165" fontId="14" fillId="0" borderId="0" xfId="0" applyNumberFormat="1" applyFont="1" applyBorder="1" applyAlignment="1">
      <alignment horizontal="center" vertical="center" wrapText="1"/>
    </xf>
    <xf numFmtId="0" fontId="41" fillId="0" borderId="6" xfId="0" applyFont="1" applyBorder="1" applyAlignment="1">
      <alignment horizontal="center"/>
    </xf>
    <xf numFmtId="3" fontId="13" fillId="0" borderId="7" xfId="0" applyNumberFormat="1" applyFont="1" applyBorder="1" applyAlignment="1">
      <alignment horizontal="right" vertical="center"/>
    </xf>
    <xf numFmtId="3" fontId="13" fillId="0" borderId="7" xfId="0" applyNumberFormat="1" applyFont="1" applyBorder="1" applyAlignment="1">
      <alignment horizontal="center" vertical="center" wrapText="1"/>
    </xf>
    <xf numFmtId="0" fontId="9" fillId="0" borderId="10" xfId="0" applyFont="1" applyBorder="1" applyAlignment="1">
      <alignment horizontal="center"/>
    </xf>
    <xf numFmtId="3" fontId="14" fillId="0" borderId="11" xfId="0" applyNumberFormat="1" applyFont="1" applyBorder="1" applyAlignment="1">
      <alignment horizontal="right" vertical="center"/>
    </xf>
    <xf numFmtId="165" fontId="14" fillId="0" borderId="11" xfId="0" applyNumberFormat="1" applyFont="1" applyBorder="1" applyAlignment="1">
      <alignment horizontal="center" vertical="center" wrapText="1"/>
    </xf>
    <xf numFmtId="0" fontId="9" fillId="0" borderId="6" xfId="0" applyFont="1" applyBorder="1" applyAlignment="1">
      <alignment horizontal="center"/>
    </xf>
    <xf numFmtId="0" fontId="9" fillId="0" borderId="5" xfId="0" applyFont="1" applyBorder="1" applyAlignment="1">
      <alignment horizontal="center"/>
    </xf>
    <xf numFmtId="3" fontId="14" fillId="0" borderId="7" xfId="0" applyNumberFormat="1" applyFont="1" applyBorder="1" applyAlignment="1">
      <alignment horizontal="right" vertical="center" wrapText="1"/>
    </xf>
    <xf numFmtId="166" fontId="14" fillId="0" borderId="7" xfId="0" applyNumberFormat="1" applyFont="1" applyBorder="1" applyAlignment="1">
      <alignment horizontal="center" vertical="center" wrapText="1"/>
    </xf>
    <xf numFmtId="3" fontId="14" fillId="0" borderId="7" xfId="0" applyNumberFormat="1" applyFont="1" applyBorder="1" applyAlignment="1">
      <alignment horizontal="right" vertical="center"/>
    </xf>
    <xf numFmtId="165" fontId="14" fillId="0" borderId="7" xfId="0" applyNumberFormat="1" applyFont="1" applyBorder="1" applyAlignment="1">
      <alignment horizontal="center" vertical="center" wrapText="1"/>
    </xf>
    <xf numFmtId="1" fontId="14" fillId="0" borderId="7" xfId="0" applyNumberFormat="1" applyFont="1" applyBorder="1" applyAlignment="1">
      <alignment horizontal="center" vertical="center" wrapText="1"/>
    </xf>
    <xf numFmtId="0" fontId="0" fillId="0" borderId="6" xfId="0" applyBorder="1"/>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166" fontId="11" fillId="0" borderId="0" xfId="0" applyNumberFormat="1" applyFont="1" applyBorder="1" applyAlignment="1">
      <alignment horizontal="center" vertical="center" wrapText="1"/>
    </xf>
    <xf numFmtId="1" fontId="11" fillId="0" borderId="0" xfId="0" applyNumberFormat="1" applyFont="1" applyBorder="1" applyAlignment="1">
      <alignment horizontal="center" vertical="center" wrapText="1"/>
    </xf>
    <xf numFmtId="49" fontId="19" fillId="0" borderId="0" xfId="1" applyNumberFormat="1" applyFont="1" applyBorder="1" applyAlignment="1">
      <alignment horizontal="justify" vertical="center" wrapText="1"/>
    </xf>
    <xf numFmtId="166" fontId="11" fillId="0" borderId="11"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9" xfId="0" applyNumberFormat="1" applyFont="1" applyBorder="1" applyAlignment="1">
      <alignment horizontal="center" vertical="center" wrapText="1"/>
    </xf>
    <xf numFmtId="3" fontId="15" fillId="0" borderId="3" xfId="0" applyNumberFormat="1" applyFont="1" applyBorder="1" applyAlignment="1">
      <alignment horizontal="right" vertical="center" wrapText="1"/>
    </xf>
    <xf numFmtId="1" fontId="23" fillId="0" borderId="3" xfId="0" applyNumberFormat="1" applyFont="1" applyBorder="1" applyAlignment="1">
      <alignment horizontal="center" vertical="center" wrapText="1"/>
    </xf>
    <xf numFmtId="1" fontId="23" fillId="0" borderId="4" xfId="0" applyNumberFormat="1" applyFont="1" applyBorder="1" applyAlignment="1">
      <alignment horizontal="center" vertical="center" wrapText="1"/>
    </xf>
    <xf numFmtId="0" fontId="9" fillId="0" borderId="10" xfId="0" applyFont="1" applyBorder="1" applyAlignment="1">
      <alignment horizontal="center" vertical="center"/>
    </xf>
    <xf numFmtId="0" fontId="9" fillId="0" borderId="6" xfId="0" applyFont="1" applyBorder="1" applyAlignment="1">
      <alignment horizontal="center" vertical="center"/>
    </xf>
    <xf numFmtId="3" fontId="25" fillId="0" borderId="0" xfId="0" applyNumberFormat="1" applyFont="1" applyFill="1" applyBorder="1" applyAlignment="1">
      <alignment horizontal="right" vertical="center" wrapText="1"/>
    </xf>
    <xf numFmtId="0" fontId="25"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31" fillId="3" borderId="3" xfId="0" applyFont="1" applyFill="1" applyBorder="1" applyAlignment="1">
      <alignment horizontal="right" vertical="center"/>
    </xf>
    <xf numFmtId="0" fontId="31" fillId="0" borderId="3" xfId="0" applyFont="1" applyBorder="1" applyAlignment="1">
      <alignment horizontal="center" vertical="center" wrapText="1"/>
    </xf>
    <xf numFmtId="0" fontId="31" fillId="0" borderId="8" xfId="0" applyFont="1" applyBorder="1" applyAlignment="1">
      <alignment horizontal="center" vertical="center"/>
    </xf>
    <xf numFmtId="0" fontId="6" fillId="0" borderId="6" xfId="0" applyFont="1" applyBorder="1" applyAlignment="1">
      <alignment horizontal="center" vertical="center" wrapText="1"/>
    </xf>
    <xf numFmtId="166" fontId="6" fillId="0" borderId="9" xfId="0" applyNumberFormat="1" applyFont="1" applyBorder="1" applyAlignment="1">
      <alignment horizontal="center" vertical="center"/>
    </xf>
    <xf numFmtId="0" fontId="7"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32" fillId="0" borderId="0" xfId="0" applyFont="1"/>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1" fillId="0" borderId="0" xfId="0" applyFont="1" applyAlignment="1">
      <alignment horizontal="center"/>
    </xf>
    <xf numFmtId="16" fontId="15" fillId="0" borderId="7" xfId="0" applyNumberFormat="1" applyFont="1" applyBorder="1" applyAlignment="1">
      <alignment horizontal="center" vertical="center" wrapText="1"/>
    </xf>
    <xf numFmtId="16" fontId="15" fillId="0" borderId="8" xfId="0" applyNumberFormat="1" applyFont="1" applyBorder="1" applyAlignment="1">
      <alignment horizontal="center" vertical="center" wrapText="1"/>
    </xf>
    <xf numFmtId="0" fontId="41" fillId="0" borderId="2" xfId="0" applyFont="1" applyBorder="1" applyAlignment="1">
      <alignment horizontal="center"/>
    </xf>
    <xf numFmtId="3" fontId="11" fillId="0" borderId="7" xfId="0" applyNumberFormat="1" applyFont="1" applyBorder="1" applyAlignment="1">
      <alignment horizontal="right" vertical="center" wrapText="1"/>
    </xf>
    <xf numFmtId="166" fontId="11" fillId="0" borderId="7" xfId="0" applyNumberFormat="1" applyFont="1" applyBorder="1" applyAlignment="1">
      <alignment horizontal="center" vertical="center" wrapText="1"/>
    </xf>
    <xf numFmtId="1" fontId="11" fillId="0" borderId="7" xfId="0" applyNumberFormat="1" applyFont="1" applyBorder="1" applyAlignment="1">
      <alignment horizontal="center" vertical="center" wrapText="1"/>
    </xf>
    <xf numFmtId="1" fontId="11" fillId="0" borderId="8" xfId="0" applyNumberFormat="1" applyFont="1" applyBorder="1" applyAlignment="1">
      <alignment horizontal="center" vertical="center" wrapText="1"/>
    </xf>
    <xf numFmtId="1" fontId="15" fillId="0" borderId="3" xfId="0" applyNumberFormat="1"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3" fontId="11" fillId="0" borderId="0" xfId="0" applyNumberFormat="1" applyFont="1" applyBorder="1" applyAlignment="1">
      <alignment horizontal="right" vertical="center"/>
    </xf>
    <xf numFmtId="0" fontId="41" fillId="0" borderId="2" xfId="0" applyFont="1" applyBorder="1" applyAlignment="1">
      <alignment horizontal="center" vertical="center"/>
    </xf>
    <xf numFmtId="3" fontId="11" fillId="0" borderId="11" xfId="0" applyNumberFormat="1" applyFont="1" applyBorder="1" applyAlignment="1">
      <alignment horizontal="right" vertical="center"/>
    </xf>
    <xf numFmtId="0" fontId="9" fillId="0" borderId="5" xfId="0" applyFont="1" applyFill="1" applyBorder="1" applyAlignment="1">
      <alignment horizontal="center"/>
    </xf>
    <xf numFmtId="0" fontId="30" fillId="0" borderId="7" xfId="0" applyFont="1" applyFill="1" applyBorder="1"/>
    <xf numFmtId="0" fontId="30" fillId="0" borderId="7" xfId="0" applyFont="1" applyFill="1" applyBorder="1" applyAlignment="1">
      <alignment horizontal="right"/>
    </xf>
    <xf numFmtId="3" fontId="30" fillId="0" borderId="7" xfId="0" applyNumberFormat="1" applyFont="1" applyFill="1" applyBorder="1" applyAlignment="1">
      <alignment horizontal="right"/>
    </xf>
    <xf numFmtId="3" fontId="30" fillId="0" borderId="8" xfId="0" applyNumberFormat="1" applyFont="1" applyFill="1" applyBorder="1"/>
    <xf numFmtId="0" fontId="9" fillId="0" borderId="0" xfId="0" applyFont="1" applyFill="1" applyBorder="1"/>
    <xf numFmtId="0" fontId="9" fillId="0" borderId="0" xfId="0" applyFont="1" applyFill="1" applyBorder="1" applyAlignment="1">
      <alignment horizontal="right"/>
    </xf>
    <xf numFmtId="3" fontId="9" fillId="0" borderId="0" xfId="0" applyNumberFormat="1" applyFont="1" applyFill="1" applyBorder="1" applyAlignment="1">
      <alignment horizontal="right"/>
    </xf>
    <xf numFmtId="0" fontId="9" fillId="0" borderId="10" xfId="0" applyFont="1" applyFill="1" applyBorder="1" applyAlignment="1">
      <alignment horizontal="center"/>
    </xf>
    <xf numFmtId="0" fontId="9" fillId="0" borderId="11" xfId="0" applyFont="1" applyFill="1" applyBorder="1"/>
    <xf numFmtId="0" fontId="9" fillId="0" borderId="11" xfId="0" applyFont="1" applyFill="1" applyBorder="1" applyAlignment="1">
      <alignment horizontal="right"/>
    </xf>
    <xf numFmtId="0" fontId="9" fillId="0" borderId="12" xfId="0" applyFont="1" applyFill="1" applyBorder="1"/>
    <xf numFmtId="0" fontId="9" fillId="0" borderId="6" xfId="0" applyFont="1" applyFill="1" applyBorder="1" applyAlignment="1">
      <alignment horizontal="center"/>
    </xf>
    <xf numFmtId="0" fontId="9" fillId="0" borderId="9" xfId="0" applyFont="1" applyFill="1" applyBorder="1"/>
    <xf numFmtId="0" fontId="9" fillId="0" borderId="7" xfId="0" applyFont="1" applyFill="1" applyBorder="1"/>
    <xf numFmtId="0" fontId="9" fillId="0" borderId="7" xfId="0" applyFont="1" applyFill="1" applyBorder="1" applyAlignment="1">
      <alignment horizontal="right"/>
    </xf>
    <xf numFmtId="0" fontId="9" fillId="0" borderId="8" xfId="0" applyFont="1" applyFill="1" applyBorder="1"/>
    <xf numFmtId="0" fontId="30" fillId="0" borderId="8" xfId="0" applyFont="1" applyFill="1" applyBorder="1"/>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3" fontId="34" fillId="0" borderId="11" xfId="0" applyNumberFormat="1" applyFont="1" applyFill="1" applyBorder="1" applyAlignment="1">
      <alignment horizontal="right" vertical="center" wrapText="1"/>
    </xf>
    <xf numFmtId="166" fontId="34" fillId="0" borderId="11" xfId="0" applyNumberFormat="1" applyFont="1" applyFill="1" applyBorder="1" applyAlignment="1">
      <alignment horizontal="center" vertical="center" wrapText="1"/>
    </xf>
    <xf numFmtId="1" fontId="34" fillId="0" borderId="11" xfId="0" applyNumberFormat="1" applyFont="1" applyFill="1" applyBorder="1" applyAlignment="1">
      <alignment horizontal="center" vertical="center" wrapText="1"/>
    </xf>
    <xf numFmtId="1" fontId="34" fillId="0" borderId="12" xfId="0" applyNumberFormat="1" applyFont="1" applyFill="1" applyBorder="1" applyAlignment="1">
      <alignment horizontal="center" vertical="center" wrapText="1"/>
    </xf>
    <xf numFmtId="3" fontId="34" fillId="0" borderId="7" xfId="0" applyNumberFormat="1" applyFont="1" applyFill="1" applyBorder="1" applyAlignment="1">
      <alignment horizontal="right" vertical="center" wrapText="1"/>
    </xf>
    <xf numFmtId="166" fontId="34" fillId="0" borderId="7" xfId="0" applyNumberFormat="1" applyFont="1" applyFill="1" applyBorder="1" applyAlignment="1">
      <alignment horizontal="center" vertical="center" wrapText="1"/>
    </xf>
    <xf numFmtId="1" fontId="34" fillId="0" borderId="7" xfId="0" applyNumberFormat="1" applyFont="1" applyFill="1" applyBorder="1" applyAlignment="1">
      <alignment horizontal="center" vertical="center" wrapText="1"/>
    </xf>
    <xf numFmtId="1" fontId="34" fillId="0" borderId="8" xfId="0" applyNumberFormat="1" applyFont="1" applyFill="1" applyBorder="1" applyAlignment="1">
      <alignment horizontal="center" vertical="center" wrapText="1"/>
    </xf>
    <xf numFmtId="3" fontId="31" fillId="0" borderId="3" xfId="0" applyNumberFormat="1" applyFont="1" applyFill="1" applyBorder="1" applyAlignment="1">
      <alignment horizontal="right" vertical="center" wrapText="1"/>
    </xf>
    <xf numFmtId="1" fontId="31" fillId="0" borderId="3" xfId="0" applyNumberFormat="1" applyFont="1" applyFill="1" applyBorder="1" applyAlignment="1">
      <alignment horizontal="center" vertical="center" wrapText="1"/>
    </xf>
    <xf numFmtId="1" fontId="31" fillId="0" borderId="4" xfId="0" applyNumberFormat="1" applyFont="1" applyFill="1" applyBorder="1" applyAlignment="1">
      <alignment horizontal="center" vertical="center" wrapText="1"/>
    </xf>
    <xf numFmtId="1" fontId="14" fillId="0" borderId="0"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0" fillId="0" borderId="10" xfId="0" applyFill="1" applyBorder="1" applyAlignment="1">
      <alignment horizontal="center" vertical="center"/>
    </xf>
    <xf numFmtId="1" fontId="14" fillId="0" borderId="11" xfId="0" applyNumberFormat="1" applyFont="1" applyFill="1" applyBorder="1" applyAlignment="1">
      <alignment horizontal="center" vertical="center" wrapText="1"/>
    </xf>
    <xf numFmtId="1" fontId="14" fillId="0" borderId="12" xfId="0" applyNumberFormat="1" applyFont="1" applyFill="1" applyBorder="1" applyAlignment="1">
      <alignment horizontal="center" vertical="center" wrapText="1"/>
    </xf>
    <xf numFmtId="0" fontId="0" fillId="0" borderId="6" xfId="0" applyFill="1" applyBorder="1" applyAlignment="1">
      <alignment horizontal="center" vertical="center"/>
    </xf>
    <xf numFmtId="1" fontId="14" fillId="0" borderId="9" xfId="0" applyNumberFormat="1" applyFont="1" applyFill="1" applyBorder="1" applyAlignment="1">
      <alignment horizontal="center" vertical="center" wrapText="1"/>
    </xf>
    <xf numFmtId="0" fontId="0" fillId="0" borderId="5" xfId="0" applyFill="1" applyBorder="1" applyAlignment="1">
      <alignment horizontal="center" vertical="center"/>
    </xf>
    <xf numFmtId="3" fontId="14" fillId="0" borderId="7" xfId="0" applyNumberFormat="1" applyFont="1" applyFill="1" applyBorder="1" applyAlignment="1">
      <alignment horizontal="right" vertical="center" wrapText="1"/>
    </xf>
    <xf numFmtId="1" fontId="14" fillId="0" borderId="7" xfId="0" applyNumberFormat="1" applyFont="1" applyFill="1" applyBorder="1" applyAlignment="1">
      <alignment horizontal="center" vertical="center" wrapText="1"/>
    </xf>
    <xf numFmtId="1" fontId="14" fillId="0" borderId="8" xfId="0" applyNumberFormat="1" applyFont="1" applyFill="1" applyBorder="1" applyAlignment="1">
      <alignment horizontal="center" vertical="center" wrapText="1"/>
    </xf>
    <xf numFmtId="3" fontId="26" fillId="0" borderId="0" xfId="0" applyNumberFormat="1" applyFont="1" applyFill="1" applyBorder="1" applyAlignment="1">
      <alignment horizontal="right" vertical="center" wrapText="1"/>
    </xf>
    <xf numFmtId="166" fontId="26" fillId="0" borderId="0" xfId="0"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0" fontId="25" fillId="0" borderId="8" xfId="0" applyFont="1" applyFill="1" applyBorder="1" applyAlignment="1">
      <alignment horizontal="center" vertical="center" wrapText="1"/>
    </xf>
    <xf numFmtId="0" fontId="9" fillId="0" borderId="6" xfId="0" applyFont="1" applyFill="1" applyBorder="1" applyAlignment="1">
      <alignment horizontal="center" vertical="center"/>
    </xf>
    <xf numFmtId="1" fontId="26" fillId="0" borderId="9"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3" fontId="26" fillId="0" borderId="7" xfId="0" applyNumberFormat="1" applyFont="1" applyFill="1" applyBorder="1" applyAlignment="1">
      <alignment horizontal="right" vertical="center" wrapText="1"/>
    </xf>
    <xf numFmtId="166" fontId="26" fillId="0" borderId="7" xfId="0" applyNumberFormat="1" applyFont="1" applyFill="1" applyBorder="1" applyAlignment="1">
      <alignment horizontal="center" vertical="center" wrapText="1"/>
    </xf>
    <xf numFmtId="1" fontId="26" fillId="0" borderId="7" xfId="0" applyNumberFormat="1" applyFont="1" applyFill="1" applyBorder="1" applyAlignment="1">
      <alignment horizontal="center" vertical="center" wrapText="1"/>
    </xf>
    <xf numFmtId="1" fontId="26" fillId="0" borderId="8" xfId="0" applyNumberFormat="1"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9" xfId="0" applyFont="1" applyFill="1" applyBorder="1" applyAlignment="1">
      <alignment horizontal="center" vertical="center" wrapText="1"/>
    </xf>
    <xf numFmtId="3" fontId="26" fillId="0" borderId="2" xfId="0" applyNumberFormat="1" applyFont="1" applyFill="1" applyBorder="1" applyAlignment="1">
      <alignment horizontal="center" vertical="center" wrapText="1"/>
    </xf>
    <xf numFmtId="3" fontId="26" fillId="0" borderId="3" xfId="0" applyNumberFormat="1" applyFont="1" applyFill="1" applyBorder="1" applyAlignment="1">
      <alignment horizontal="center" vertical="center" wrapText="1"/>
    </xf>
    <xf numFmtId="3" fontId="26" fillId="0" borderId="4" xfId="0" applyNumberFormat="1" applyFont="1" applyFill="1" applyBorder="1" applyAlignment="1">
      <alignment horizontal="center" vertical="center" wrapText="1"/>
    </xf>
    <xf numFmtId="0" fontId="22" fillId="0" borderId="0" xfId="0" applyFont="1" applyFill="1" applyBorder="1" applyAlignment="1">
      <alignment vertical="center" wrapText="1"/>
    </xf>
    <xf numFmtId="3" fontId="22" fillId="0" borderId="0" xfId="0" applyNumberFormat="1" applyFont="1" applyFill="1" applyBorder="1" applyAlignment="1">
      <alignment vertical="center" wrapText="1"/>
    </xf>
    <xf numFmtId="0" fontId="26" fillId="0" borderId="0" xfId="0" applyFont="1" applyFill="1" applyBorder="1" applyAlignment="1">
      <alignment horizontal="right" vertical="center" wrapText="1"/>
    </xf>
    <xf numFmtId="165" fontId="26" fillId="0" borderId="0" xfId="0" applyNumberFormat="1" applyFont="1" applyFill="1" applyBorder="1" applyAlignment="1">
      <alignment horizontal="center" vertical="center" wrapText="1"/>
    </xf>
    <xf numFmtId="0" fontId="26" fillId="0" borderId="9" xfId="0" applyFont="1" applyFill="1" applyBorder="1" applyAlignment="1">
      <alignment horizontal="right" vertical="center" wrapText="1"/>
    </xf>
    <xf numFmtId="165" fontId="26" fillId="0" borderId="7" xfId="0" applyNumberFormat="1"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1" fontId="26" fillId="0" borderId="0" xfId="0" applyNumberFormat="1" applyFont="1" applyFill="1" applyBorder="1" applyAlignment="1">
      <alignment horizontal="right" vertical="center" wrapText="1"/>
    </xf>
    <xf numFmtId="0" fontId="9" fillId="0" borderId="2" xfId="0" applyFont="1" applyFill="1" applyBorder="1" applyAlignment="1">
      <alignment horizontal="center" vertical="center"/>
    </xf>
    <xf numFmtId="0" fontId="26" fillId="0" borderId="3" xfId="0" applyFont="1" applyFill="1" applyBorder="1" applyAlignment="1">
      <alignment vertical="center" wrapText="1"/>
    </xf>
    <xf numFmtId="3" fontId="26" fillId="0" borderId="3" xfId="0" applyNumberFormat="1" applyFont="1" applyFill="1" applyBorder="1" applyAlignment="1">
      <alignment horizontal="right" vertical="center" wrapText="1"/>
    </xf>
    <xf numFmtId="166" fontId="26" fillId="0" borderId="3" xfId="0" applyNumberFormat="1" applyFont="1" applyFill="1" applyBorder="1" applyAlignment="1">
      <alignment horizontal="center" vertical="center" wrapText="1"/>
    </xf>
    <xf numFmtId="1" fontId="26" fillId="0" borderId="3"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6" fillId="0" borderId="0" xfId="0" applyFont="1" applyBorder="1" applyAlignment="1">
      <alignment vertical="center" wrapText="1"/>
    </xf>
    <xf numFmtId="166" fontId="26" fillId="0" borderId="0" xfId="0" applyNumberFormat="1" applyFont="1" applyBorder="1" applyAlignment="1">
      <alignment horizontal="center" vertical="center" wrapText="1"/>
    </xf>
    <xf numFmtId="0" fontId="26" fillId="0" borderId="0" xfId="0" applyFont="1" applyBorder="1" applyAlignment="1">
      <alignment horizontal="center" vertical="center" wrapText="1"/>
    </xf>
    <xf numFmtId="166"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3" fontId="26" fillId="0" borderId="11" xfId="0" applyNumberFormat="1" applyFont="1" applyBorder="1" applyAlignment="1">
      <alignment horizontal="right" vertical="center"/>
    </xf>
    <xf numFmtId="0" fontId="26" fillId="0" borderId="12" xfId="0" applyFont="1" applyBorder="1" applyAlignment="1">
      <alignment horizontal="center" vertical="center" wrapText="1"/>
    </xf>
    <xf numFmtId="0" fontId="26" fillId="0" borderId="9" xfId="0" applyFont="1" applyBorder="1" applyAlignment="1">
      <alignment horizontal="center" vertical="center" wrapText="1"/>
    </xf>
    <xf numFmtId="0" fontId="9" fillId="0" borderId="5" xfId="0" applyFont="1" applyBorder="1" applyAlignment="1">
      <alignment horizontal="center" vertical="center"/>
    </xf>
    <xf numFmtId="0" fontId="26" fillId="0" borderId="7" xfId="0" applyFont="1" applyBorder="1" applyAlignment="1">
      <alignment vertical="center" wrapText="1"/>
    </xf>
    <xf numFmtId="3" fontId="26" fillId="0" borderId="7" xfId="0" applyNumberFormat="1" applyFont="1" applyBorder="1" applyAlignment="1">
      <alignment horizontal="right" vertical="center" wrapText="1"/>
    </xf>
    <xf numFmtId="166" fontId="26" fillId="0" borderId="7"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41" fillId="0" borderId="6" xfId="0" applyFont="1" applyBorder="1" applyAlignment="1">
      <alignment horizontal="center"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0" fillId="0" borderId="2" xfId="0" applyBorder="1"/>
    <xf numFmtId="3" fontId="11" fillId="0" borderId="11" xfId="0" applyNumberFormat="1" applyFont="1" applyBorder="1" applyAlignment="1">
      <alignment horizontal="center" vertical="center" wrapText="1"/>
    </xf>
    <xf numFmtId="3" fontId="11" fillId="0" borderId="12" xfId="0" applyNumberFormat="1" applyFont="1" applyBorder="1" applyAlignment="1">
      <alignment horizontal="center" vertical="center" wrapText="1"/>
    </xf>
    <xf numFmtId="3" fontId="11" fillId="0" borderId="7" xfId="0" applyNumberFormat="1" applyFont="1" applyBorder="1" applyAlignment="1">
      <alignment horizontal="center" vertical="center" wrapText="1"/>
    </xf>
    <xf numFmtId="3" fontId="11" fillId="0" borderId="8" xfId="0" applyNumberFormat="1" applyFont="1" applyBorder="1" applyAlignment="1">
      <alignment horizontal="center" vertical="center" wrapText="1"/>
    </xf>
    <xf numFmtId="3" fontId="15" fillId="0" borderId="3" xfId="0" applyNumberFormat="1" applyFont="1" applyBorder="1" applyAlignment="1">
      <alignment horizontal="center" vertical="center" wrapText="1"/>
    </xf>
    <xf numFmtId="3" fontId="23" fillId="0" borderId="4" xfId="0" applyNumberFormat="1" applyFont="1" applyBorder="1" applyAlignment="1">
      <alignment horizontal="center" vertical="center" wrapText="1"/>
    </xf>
    <xf numFmtId="1" fontId="26" fillId="0" borderId="0" xfId="0" applyNumberFormat="1" applyFont="1" applyBorder="1" applyAlignment="1">
      <alignment horizontal="center" vertical="center" wrapText="1"/>
    </xf>
    <xf numFmtId="3" fontId="26" fillId="0" borderId="11" xfId="0" applyNumberFormat="1" applyFont="1" applyBorder="1" applyAlignment="1">
      <alignment horizontal="center" vertical="center" wrapText="1"/>
    </xf>
    <xf numFmtId="1" fontId="26" fillId="0" borderId="11" xfId="0" applyNumberFormat="1" applyFont="1" applyBorder="1" applyAlignment="1">
      <alignment horizontal="center" vertical="center" wrapText="1"/>
    </xf>
    <xf numFmtId="1" fontId="26" fillId="0" borderId="12" xfId="0" applyNumberFormat="1" applyFont="1" applyBorder="1" applyAlignment="1">
      <alignment horizontal="center" vertical="center" wrapText="1"/>
    </xf>
    <xf numFmtId="1" fontId="26" fillId="0" borderId="9" xfId="0" applyNumberFormat="1" applyFont="1" applyBorder="1" applyAlignment="1">
      <alignment horizontal="center" vertical="center" wrapText="1"/>
    </xf>
    <xf numFmtId="3" fontId="14" fillId="0" borderId="7" xfId="0" applyNumberFormat="1" applyFont="1" applyBorder="1" applyAlignment="1">
      <alignment horizontal="center" vertical="center" wrapText="1"/>
    </xf>
    <xf numFmtId="1" fontId="26" fillId="0" borderId="7" xfId="0" applyNumberFormat="1" applyFont="1" applyBorder="1" applyAlignment="1">
      <alignment horizontal="center" vertical="center" wrapText="1"/>
    </xf>
    <xf numFmtId="1" fontId="26" fillId="0" borderId="8" xfId="0" applyNumberFormat="1" applyFont="1" applyBorder="1" applyAlignment="1">
      <alignment horizontal="center" vertical="center" wrapText="1"/>
    </xf>
    <xf numFmtId="9" fontId="25" fillId="0" borderId="3"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3" fontId="14" fillId="0" borderId="3" xfId="0" applyNumberFormat="1" applyFont="1" applyBorder="1" applyAlignment="1">
      <alignment horizontal="center" vertical="center" wrapText="1"/>
    </xf>
    <xf numFmtId="1" fontId="14" fillId="0" borderId="3" xfId="0" applyNumberFormat="1" applyFont="1" applyBorder="1" applyAlignment="1">
      <alignment horizontal="center" vertical="center" wrapText="1"/>
    </xf>
    <xf numFmtId="1" fontId="14" fillId="0" borderId="4" xfId="0" applyNumberFormat="1" applyFont="1" applyBorder="1" applyAlignment="1">
      <alignment horizontal="center" vertical="center" wrapText="1"/>
    </xf>
    <xf numFmtId="9" fontId="13" fillId="0" borderId="3"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9" fillId="0" borderId="2" xfId="0" applyFont="1" applyBorder="1" applyAlignment="1">
      <alignment horizontal="center"/>
    </xf>
    <xf numFmtId="3" fontId="14" fillId="0" borderId="0" xfId="0" applyNumberFormat="1" applyFont="1" applyFill="1" applyBorder="1" applyAlignment="1">
      <alignment vertical="center"/>
    </xf>
    <xf numFmtId="3" fontId="14" fillId="0" borderId="0" xfId="0" applyNumberFormat="1" applyFont="1" applyFill="1" applyBorder="1" applyAlignment="1">
      <alignment vertical="center" wrapText="1"/>
    </xf>
    <xf numFmtId="3" fontId="14" fillId="0" borderId="0" xfId="0" applyNumberFormat="1" applyFont="1" applyFill="1" applyBorder="1" applyAlignment="1"/>
    <xf numFmtId="3" fontId="14" fillId="0" borderId="0" xfId="0" applyNumberFormat="1" applyFont="1" applyFill="1" applyBorder="1" applyAlignment="1">
      <alignment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46" fillId="0" borderId="2" xfId="0" applyFont="1" applyFill="1" applyBorder="1" applyAlignment="1">
      <alignment horizontal="center" vertical="center"/>
    </xf>
    <xf numFmtId="0" fontId="46" fillId="0" borderId="3" xfId="0" applyFont="1" applyFill="1" applyBorder="1" applyAlignment="1">
      <alignment horizontal="center" vertical="center"/>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13" fillId="0" borderId="2" xfId="0" applyFont="1" applyFill="1" applyBorder="1" applyAlignment="1">
      <alignment horizontal="left" vertical="center"/>
    </xf>
    <xf numFmtId="1" fontId="13" fillId="0" borderId="4" xfId="0" applyNumberFormat="1" applyFont="1" applyFill="1" applyBorder="1" applyAlignment="1">
      <alignment horizontal="center" vertical="center" wrapText="1"/>
    </xf>
    <xf numFmtId="0" fontId="13" fillId="0" borderId="2" xfId="0" applyFont="1" applyFill="1" applyBorder="1" applyAlignment="1">
      <alignment vertical="center"/>
    </xf>
    <xf numFmtId="3" fontId="13" fillId="0" borderId="3" xfId="0" applyNumberFormat="1" applyFont="1" applyFill="1" applyBorder="1" applyAlignment="1">
      <alignment vertical="center"/>
    </xf>
    <xf numFmtId="3" fontId="13" fillId="0" borderId="3" xfId="0" applyNumberFormat="1" applyFont="1" applyFill="1" applyBorder="1" applyAlignment="1">
      <alignment vertical="center" wrapText="1"/>
    </xf>
    <xf numFmtId="0" fontId="14" fillId="0" borderId="10" xfId="0" applyFont="1" applyFill="1" applyBorder="1" applyAlignment="1">
      <alignment vertical="center"/>
    </xf>
    <xf numFmtId="3" fontId="14" fillId="0" borderId="11" xfId="0" applyNumberFormat="1" applyFont="1" applyFill="1" applyBorder="1" applyAlignment="1">
      <alignment vertical="center"/>
    </xf>
    <xf numFmtId="3" fontId="14" fillId="0" borderId="11" xfId="0" applyNumberFormat="1" applyFont="1" applyFill="1" applyBorder="1" applyAlignment="1">
      <alignment vertical="center" wrapText="1"/>
    </xf>
    <xf numFmtId="0" fontId="14" fillId="0" borderId="6" xfId="0" applyFont="1" applyFill="1" applyBorder="1" applyAlignment="1">
      <alignment vertical="center"/>
    </xf>
    <xf numFmtId="0" fontId="14" fillId="0" borderId="5" xfId="0" applyFont="1" applyFill="1" applyBorder="1" applyAlignment="1">
      <alignment vertical="center"/>
    </xf>
    <xf numFmtId="3" fontId="14" fillId="0" borderId="7" xfId="0" applyNumberFormat="1" applyFont="1" applyFill="1" applyBorder="1" applyAlignment="1">
      <alignment vertical="center"/>
    </xf>
    <xf numFmtId="3" fontId="14" fillId="0" borderId="7" xfId="0" applyNumberFormat="1" applyFont="1" applyFill="1" applyBorder="1" applyAlignment="1">
      <alignment vertical="center" wrapText="1"/>
    </xf>
    <xf numFmtId="3" fontId="11" fillId="6" borderId="0" xfId="0" applyNumberFormat="1" applyFont="1" applyFill="1" applyBorder="1" applyAlignment="1">
      <alignment horizontal="right" vertical="center" wrapText="1"/>
    </xf>
    <xf numFmtId="166" fontId="11" fillId="6" borderId="0" xfId="0" applyNumberFormat="1" applyFont="1" applyFill="1" applyBorder="1" applyAlignment="1">
      <alignment horizontal="center" vertical="center" wrapText="1"/>
    </xf>
    <xf numFmtId="166" fontId="14" fillId="6" borderId="0" xfId="0" applyNumberFormat="1" applyFont="1" applyFill="1" applyBorder="1" applyAlignment="1">
      <alignment horizontal="center" vertical="center" wrapText="1"/>
    </xf>
    <xf numFmtId="3" fontId="14" fillId="6" borderId="0" xfId="0" applyNumberFormat="1" applyFont="1" applyFill="1" applyBorder="1" applyAlignment="1">
      <alignment horizontal="center" vertical="center" wrapText="1"/>
    </xf>
    <xf numFmtId="1" fontId="14" fillId="6" borderId="0" xfId="0" applyNumberFormat="1" applyFont="1" applyFill="1" applyBorder="1" applyAlignment="1">
      <alignment horizontal="center" vertical="center" wrapText="1"/>
    </xf>
    <xf numFmtId="3" fontId="11" fillId="6" borderId="0" xfId="0" applyNumberFormat="1" applyFont="1" applyFill="1" applyBorder="1" applyAlignment="1">
      <alignment horizontal="center" vertical="center" wrapText="1"/>
    </xf>
    <xf numFmtId="3" fontId="14" fillId="6" borderId="0" xfId="0" applyNumberFormat="1" applyFont="1" applyFill="1" applyBorder="1" applyAlignment="1">
      <alignment horizontal="right" vertical="center" wrapText="1"/>
    </xf>
    <xf numFmtId="0" fontId="15" fillId="6" borderId="3" xfId="0" applyFont="1" applyFill="1" applyBorder="1" applyAlignment="1">
      <alignment horizontal="center" vertical="center" wrapText="1"/>
    </xf>
    <xf numFmtId="0" fontId="45" fillId="6" borderId="3" xfId="0" applyFont="1" applyFill="1" applyBorder="1" applyAlignment="1">
      <alignment horizontal="center" vertical="center" wrapText="1"/>
    </xf>
    <xf numFmtId="0" fontId="43" fillId="6" borderId="3" xfId="0" applyFont="1" applyFill="1" applyBorder="1" applyAlignment="1">
      <alignment horizontal="center" vertical="center" wrapText="1"/>
    </xf>
    <xf numFmtId="0" fontId="43" fillId="6" borderId="4" xfId="0" applyFont="1" applyFill="1" applyBorder="1" applyAlignment="1">
      <alignment horizontal="center" vertical="center" wrapText="1"/>
    </xf>
    <xf numFmtId="0" fontId="32" fillId="6" borderId="0" xfId="0" applyFont="1" applyFill="1"/>
    <xf numFmtId="0" fontId="41" fillId="6" borderId="2" xfId="0" applyFont="1" applyFill="1" applyBorder="1" applyAlignment="1">
      <alignment horizontal="center"/>
    </xf>
    <xf numFmtId="49" fontId="13" fillId="6" borderId="7" xfId="0" applyNumberFormat="1" applyFont="1" applyFill="1" applyBorder="1" applyAlignment="1">
      <alignment horizontal="center" vertical="center" wrapText="1"/>
    </xf>
    <xf numFmtId="49" fontId="13" fillId="6" borderId="8" xfId="0" applyNumberFormat="1" applyFont="1" applyFill="1" applyBorder="1" applyAlignment="1">
      <alignment horizontal="center" vertical="center" wrapText="1"/>
    </xf>
    <xf numFmtId="3" fontId="11" fillId="6" borderId="11" xfId="0" applyNumberFormat="1" applyFont="1" applyFill="1" applyBorder="1" applyAlignment="1">
      <alignment horizontal="right" vertical="center" wrapText="1"/>
    </xf>
    <xf numFmtId="166" fontId="11" fillId="6" borderId="11" xfId="0" applyNumberFormat="1" applyFont="1" applyFill="1" applyBorder="1" applyAlignment="1">
      <alignment horizontal="center" vertical="center" wrapText="1"/>
    </xf>
    <xf numFmtId="166" fontId="14" fillId="6" borderId="11" xfId="0" applyNumberFormat="1" applyFont="1" applyFill="1" applyBorder="1" applyAlignment="1">
      <alignment horizontal="center" vertical="center" wrapText="1"/>
    </xf>
    <xf numFmtId="3" fontId="14" fillId="6" borderId="11" xfId="0" applyNumberFormat="1" applyFont="1" applyFill="1" applyBorder="1" applyAlignment="1">
      <alignment horizontal="center" vertical="center" wrapText="1"/>
    </xf>
    <xf numFmtId="1" fontId="14" fillId="6" borderId="11" xfId="0" applyNumberFormat="1" applyFont="1" applyFill="1" applyBorder="1" applyAlignment="1">
      <alignment horizontal="center" vertical="center" wrapText="1"/>
    </xf>
    <xf numFmtId="1" fontId="14" fillId="6" borderId="12" xfId="0" applyNumberFormat="1" applyFont="1" applyFill="1" applyBorder="1" applyAlignment="1">
      <alignment horizontal="center" vertical="center" wrapText="1"/>
    </xf>
    <xf numFmtId="1" fontId="14" fillId="6" borderId="9" xfId="0" applyNumberFormat="1" applyFont="1" applyFill="1" applyBorder="1" applyAlignment="1">
      <alignment horizontal="center" vertical="center" wrapText="1"/>
    </xf>
    <xf numFmtId="3" fontId="11" fillId="6" borderId="7" xfId="0" applyNumberFormat="1" applyFont="1" applyFill="1" applyBorder="1" applyAlignment="1">
      <alignment horizontal="right" vertical="center" wrapText="1"/>
    </xf>
    <xf numFmtId="166" fontId="11" fillId="6" borderId="7" xfId="0" applyNumberFormat="1" applyFont="1" applyFill="1" applyBorder="1" applyAlignment="1">
      <alignment horizontal="center" vertical="center" wrapText="1"/>
    </xf>
    <xf numFmtId="3" fontId="11" fillId="6" borderId="7" xfId="0" applyNumberFormat="1" applyFont="1" applyFill="1" applyBorder="1" applyAlignment="1">
      <alignment horizontal="center" vertical="center" wrapText="1"/>
    </xf>
    <xf numFmtId="1" fontId="14" fillId="6" borderId="7" xfId="0" applyNumberFormat="1" applyFont="1" applyFill="1" applyBorder="1" applyAlignment="1">
      <alignment horizontal="center" vertical="center" wrapText="1"/>
    </xf>
    <xf numFmtId="3" fontId="15" fillId="6" borderId="3" xfId="0" applyNumberFormat="1" applyFont="1" applyFill="1" applyBorder="1" applyAlignment="1">
      <alignment horizontal="right" vertical="center" wrapText="1"/>
    </xf>
    <xf numFmtId="1" fontId="15" fillId="6" borderId="3" xfId="0" applyNumberFormat="1" applyFont="1" applyFill="1" applyBorder="1" applyAlignment="1">
      <alignment horizontal="center" vertical="center" wrapText="1"/>
    </xf>
    <xf numFmtId="3" fontId="15" fillId="6" borderId="3"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4" xfId="0" applyNumberFormat="1" applyFont="1" applyFill="1" applyBorder="1" applyAlignment="1">
      <alignment horizontal="center" vertical="center" wrapText="1"/>
    </xf>
    <xf numFmtId="0" fontId="9" fillId="6" borderId="10"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5" xfId="0" applyFont="1" applyFill="1" applyBorder="1" applyAlignment="1">
      <alignment horizontal="center" vertical="center"/>
    </xf>
    <xf numFmtId="3" fontId="2" fillId="0" borderId="0" xfId="0" applyNumberFormat="1" applyFont="1" applyBorder="1" applyAlignment="1">
      <alignment horizontal="center" vertical="center" wrapText="1"/>
    </xf>
    <xf numFmtId="0" fontId="30" fillId="0" borderId="8" xfId="0" applyFont="1" applyBorder="1" applyAlignment="1">
      <alignment horizontal="center"/>
    </xf>
    <xf numFmtId="3" fontId="2" fillId="0" borderId="9" xfId="0" applyNumberFormat="1" applyFont="1" applyBorder="1"/>
    <xf numFmtId="3" fontId="2" fillId="0" borderId="7" xfId="0" applyNumberFormat="1" applyFont="1" applyBorder="1" applyAlignment="1">
      <alignment horizontal="center" vertical="center" wrapText="1"/>
    </xf>
    <xf numFmtId="3" fontId="2" fillId="0" borderId="8" xfId="0" applyNumberFormat="1" applyFont="1" applyBorder="1"/>
    <xf numFmtId="164" fontId="7" fillId="0" borderId="3" xfId="0" applyNumberFormat="1" applyFont="1" applyBorder="1" applyAlignment="1">
      <alignment horizontal="center" vertical="center" wrapText="1"/>
    </xf>
    <xf numFmtId="164" fontId="30" fillId="0" borderId="4" xfId="0" applyNumberFormat="1" applyFont="1" applyBorder="1"/>
    <xf numFmtId="0" fontId="41" fillId="0" borderId="3" xfId="0" applyFont="1" applyBorder="1" applyAlignment="1">
      <alignment horizontal="center" vertical="center" wrapText="1"/>
    </xf>
    <xf numFmtId="0" fontId="41" fillId="0" borderId="4" xfId="0" applyFont="1" applyBorder="1" applyAlignment="1">
      <alignment horizontal="center"/>
    </xf>
    <xf numFmtId="3" fontId="11" fillId="0" borderId="9" xfId="0" applyNumberFormat="1" applyFont="1" applyBorder="1" applyAlignment="1">
      <alignment horizontal="right" vertical="center" wrapText="1"/>
    </xf>
    <xf numFmtId="0" fontId="30" fillId="0" borderId="2" xfId="0" applyFont="1" applyBorder="1" applyAlignment="1">
      <alignment horizontal="center"/>
    </xf>
    <xf numFmtId="0" fontId="15" fillId="0" borderId="3" xfId="0" applyFont="1" applyBorder="1" applyAlignment="1">
      <alignment horizontal="center" vertical="top" wrapText="1"/>
    </xf>
    <xf numFmtId="1" fontId="15" fillId="0" borderId="3" xfId="0" applyNumberFormat="1" applyFont="1" applyBorder="1" applyAlignment="1">
      <alignment horizontal="center" vertical="top" wrapText="1"/>
    </xf>
    <xf numFmtId="0" fontId="45" fillId="0" borderId="3" xfId="0" applyFont="1" applyBorder="1" applyAlignment="1">
      <alignment horizontal="center" vertical="top" wrapText="1"/>
    </xf>
    <xf numFmtId="1" fontId="45" fillId="0" borderId="3" xfId="0" applyNumberFormat="1" applyFont="1" applyBorder="1" applyAlignment="1">
      <alignment horizontal="center" vertical="top" wrapText="1"/>
    </xf>
    <xf numFmtId="0" fontId="45" fillId="0" borderId="4" xfId="0" applyFont="1" applyBorder="1" applyAlignment="1">
      <alignment horizontal="center" vertical="top" wrapText="1"/>
    </xf>
    <xf numFmtId="164" fontId="15" fillId="0" borderId="3" xfId="0" applyNumberFormat="1" applyFont="1" applyBorder="1" applyAlignment="1">
      <alignment horizontal="right" vertical="center" wrapText="1"/>
    </xf>
    <xf numFmtId="164" fontId="15" fillId="0" borderId="4" xfId="0" applyNumberFormat="1" applyFont="1" applyBorder="1" applyAlignment="1">
      <alignment horizontal="right" vertical="center" wrapText="1"/>
    </xf>
    <xf numFmtId="3" fontId="22" fillId="0" borderId="0" xfId="0" applyNumberFormat="1" applyFont="1" applyFill="1" applyBorder="1" applyAlignment="1">
      <alignment horizontal="right" vertical="center" wrapText="1"/>
    </xf>
    <xf numFmtId="166" fontId="26" fillId="0" borderId="9" xfId="0" applyNumberFormat="1" applyFont="1" applyFill="1" applyBorder="1" applyAlignment="1">
      <alignment horizontal="center" vertical="center" wrapText="1"/>
    </xf>
    <xf numFmtId="3" fontId="25" fillId="0" borderId="3" xfId="0" applyNumberFormat="1" applyFont="1" applyFill="1" applyBorder="1" applyAlignment="1">
      <alignment vertical="center" wrapText="1"/>
    </xf>
    <xf numFmtId="49" fontId="13" fillId="0" borderId="8"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0" fontId="43" fillId="0" borderId="4" xfId="0" applyFont="1" applyBorder="1" applyAlignment="1">
      <alignment horizontal="center" wrapText="1"/>
    </xf>
    <xf numFmtId="0" fontId="13" fillId="0" borderId="0" xfId="0" applyFont="1" applyFill="1" applyBorder="1" applyAlignment="1">
      <alignment horizontal="center" vertical="center" wrapText="1"/>
    </xf>
    <xf numFmtId="0" fontId="31" fillId="3" borderId="0" xfId="0" applyFont="1" applyFill="1" applyBorder="1" applyAlignment="1">
      <alignment vertical="center" wrapText="1"/>
    </xf>
    <xf numFmtId="166" fontId="25" fillId="0" borderId="0" xfId="0" applyNumberFormat="1" applyFont="1" applyFill="1" applyBorder="1" applyAlignment="1">
      <alignment horizontal="center" vertical="center" wrapText="1"/>
    </xf>
    <xf numFmtId="3" fontId="23" fillId="0" borderId="0" xfId="0" applyNumberFormat="1" applyFont="1" applyFill="1" applyBorder="1" applyAlignment="1">
      <alignment horizontal="right" vertical="center" wrapText="1"/>
    </xf>
    <xf numFmtId="0" fontId="36" fillId="3" borderId="0" xfId="0" applyFont="1" applyFill="1" applyBorder="1" applyAlignment="1">
      <alignment vertical="center" wrapText="1"/>
    </xf>
    <xf numFmtId="0" fontId="13" fillId="0" borderId="9" xfId="0" applyFont="1" applyFill="1" applyBorder="1" applyAlignment="1">
      <alignment horizontal="center" vertical="center" wrapText="1"/>
    </xf>
    <xf numFmtId="0" fontId="0" fillId="0" borderId="6" xfId="0" applyBorder="1" applyAlignment="1">
      <alignment horizontal="center"/>
    </xf>
    <xf numFmtId="0" fontId="25" fillId="0" borderId="0" xfId="0" applyFont="1" applyBorder="1" applyAlignment="1">
      <alignment horizontal="center" vertical="center" wrapText="1"/>
    </xf>
    <xf numFmtId="3" fontId="25" fillId="0" borderId="0" xfId="0" applyNumberFormat="1" applyFont="1" applyBorder="1" applyAlignment="1">
      <alignment horizontal="right" vertical="center" wrapText="1"/>
    </xf>
    <xf numFmtId="0" fontId="25" fillId="0" borderId="9" xfId="0" applyFont="1" applyBorder="1" applyAlignment="1">
      <alignment horizontal="center" vertical="center" wrapText="1"/>
    </xf>
    <xf numFmtId="0" fontId="43" fillId="0" borderId="2" xfId="0" applyFont="1" applyBorder="1" applyAlignment="1">
      <alignment horizontal="center" vertical="center" wrapText="1"/>
    </xf>
    <xf numFmtId="0" fontId="30" fillId="0" borderId="12" xfId="0" applyFont="1" applyBorder="1" applyAlignment="1">
      <alignment horizontal="center" vertical="center"/>
    </xf>
    <xf numFmtId="0" fontId="30" fillId="0" borderId="8" xfId="0" applyFont="1" applyBorder="1" applyAlignment="1">
      <alignment horizontal="center" vertical="center"/>
    </xf>
    <xf numFmtId="0" fontId="25" fillId="0" borderId="0" xfId="0" applyFont="1" applyBorder="1" applyAlignment="1">
      <alignment vertical="center" wrapText="1"/>
    </xf>
    <xf numFmtId="0" fontId="25" fillId="0" borderId="7" xfId="0" applyFont="1" applyBorder="1" applyAlignment="1">
      <alignment horizontal="left" vertical="center" wrapText="1"/>
    </xf>
    <xf numFmtId="0" fontId="26" fillId="0" borderId="0" xfId="0" applyFont="1" applyBorder="1" applyAlignment="1">
      <alignment horizontal="left" vertical="center" wrapText="1"/>
    </xf>
    <xf numFmtId="0" fontId="47" fillId="0" borderId="12" xfId="0" applyFont="1" applyBorder="1" applyAlignment="1">
      <alignment horizontal="center" vertical="top"/>
    </xf>
    <xf numFmtId="0" fontId="47" fillId="0" borderId="8" xfId="0" applyFont="1" applyBorder="1" applyAlignment="1">
      <alignment horizontal="center" vertical="top"/>
    </xf>
    <xf numFmtId="3" fontId="25" fillId="0" borderId="3" xfId="0" applyNumberFormat="1" applyFont="1" applyBorder="1" applyAlignment="1">
      <alignment vertical="center" wrapText="1"/>
    </xf>
    <xf numFmtId="3" fontId="25" fillId="0" borderId="7" xfId="0" applyNumberFormat="1" applyFont="1" applyBorder="1" applyAlignment="1">
      <alignment vertical="center" wrapText="1"/>
    </xf>
    <xf numFmtId="0" fontId="25" fillId="0" borderId="3" xfId="0" applyFont="1" applyBorder="1" applyAlignment="1">
      <alignment horizontal="center" wrapText="1"/>
    </xf>
    <xf numFmtId="9" fontId="15" fillId="0" borderId="3" xfId="0" applyNumberFormat="1" applyFont="1" applyBorder="1" applyAlignment="1">
      <alignment horizontal="center" vertical="center" wrapText="1"/>
    </xf>
    <xf numFmtId="3" fontId="23" fillId="0" borderId="3" xfId="0" applyNumberFormat="1" applyFont="1" applyBorder="1" applyAlignment="1">
      <alignment horizontal="center" vertical="center" wrapText="1"/>
    </xf>
    <xf numFmtId="0" fontId="26" fillId="0" borderId="0" xfId="0" applyFont="1" applyBorder="1" applyAlignment="1">
      <alignment horizontal="justify" vertical="center" wrapText="1"/>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30" fillId="0" borderId="2" xfId="0" applyFont="1" applyBorder="1" applyAlignment="1">
      <alignment horizontal="center" vertical="center"/>
    </xf>
    <xf numFmtId="0" fontId="22" fillId="0" borderId="11" xfId="0" applyFont="1" applyBorder="1" applyAlignment="1">
      <alignment horizontal="center" vertical="center" wrapText="1"/>
    </xf>
    <xf numFmtId="0" fontId="22" fillId="0" borderId="7" xfId="0" applyFont="1" applyBorder="1" applyAlignment="1">
      <alignment horizontal="center" vertical="center" wrapText="1"/>
    </xf>
    <xf numFmtId="164" fontId="25" fillId="0" borderId="3" xfId="0" applyNumberFormat="1" applyFont="1" applyBorder="1" applyAlignment="1">
      <alignment horizontal="center" vertical="center" wrapText="1"/>
    </xf>
    <xf numFmtId="0" fontId="25" fillId="0" borderId="3" xfId="0" applyFont="1" applyBorder="1" applyAlignment="1">
      <alignment horizontal="right" vertical="center" wrapText="1"/>
    </xf>
    <xf numFmtId="0" fontId="25" fillId="0" borderId="11" xfId="0" applyFont="1" applyBorder="1" applyAlignment="1">
      <alignment vertical="center" wrapText="1"/>
    </xf>
    <xf numFmtId="0" fontId="22" fillId="0" borderId="11" xfId="0" applyFont="1" applyBorder="1" applyAlignment="1">
      <alignment vertical="center" wrapText="1"/>
    </xf>
    <xf numFmtId="0" fontId="26" fillId="0" borderId="12" xfId="0" applyFont="1" applyBorder="1" applyAlignment="1">
      <alignment horizontal="right" vertical="center" wrapText="1"/>
    </xf>
    <xf numFmtId="3" fontId="26" fillId="0" borderId="0" xfId="0" applyNumberFormat="1" applyFont="1" applyBorder="1" applyAlignment="1">
      <alignment horizontal="center" vertical="center" wrapText="1"/>
    </xf>
    <xf numFmtId="3" fontId="22" fillId="0" borderId="0" xfId="0" applyNumberFormat="1" applyFont="1" applyBorder="1" applyAlignment="1">
      <alignment horizontal="center" vertical="center" wrapText="1"/>
    </xf>
    <xf numFmtId="0" fontId="48" fillId="0" borderId="0" xfId="0" applyFont="1" applyBorder="1" applyAlignment="1">
      <alignment horizontal="center" vertical="center" wrapText="1"/>
    </xf>
    <xf numFmtId="164" fontId="26" fillId="0" borderId="0" xfId="0" applyNumberFormat="1" applyFont="1" applyBorder="1" applyAlignment="1">
      <alignment horizontal="center" vertical="center" wrapText="1"/>
    </xf>
    <xf numFmtId="0" fontId="26" fillId="0" borderId="0" xfId="0" applyFont="1" applyBorder="1" applyAlignment="1">
      <alignment horizontal="right" vertical="center" wrapText="1"/>
    </xf>
    <xf numFmtId="0" fontId="26" fillId="0" borderId="3" xfId="0" applyFont="1" applyBorder="1" applyAlignment="1">
      <alignment horizontal="right" vertical="center" wrapText="1"/>
    </xf>
    <xf numFmtId="1" fontId="26" fillId="0" borderId="4" xfId="0" applyNumberFormat="1" applyFont="1" applyBorder="1" applyAlignment="1">
      <alignment horizontal="center" vertical="center" wrapText="1"/>
    </xf>
    <xf numFmtId="3" fontId="25" fillId="0" borderId="0" xfId="0" applyNumberFormat="1" applyFont="1" applyBorder="1" applyAlignment="1">
      <alignment horizontal="center" vertical="center" wrapText="1"/>
    </xf>
    <xf numFmtId="0" fontId="26" fillId="0" borderId="9" xfId="0" applyFont="1" applyBorder="1" applyAlignment="1">
      <alignment horizontal="right" vertical="center" wrapText="1"/>
    </xf>
    <xf numFmtId="3" fontId="50" fillId="0" borderId="0" xfId="0" applyNumberFormat="1" applyFont="1" applyBorder="1" applyAlignment="1">
      <alignment horizontal="center" vertical="center" wrapText="1"/>
    </xf>
    <xf numFmtId="0" fontId="50" fillId="0" borderId="0" xfId="0" applyFont="1" applyBorder="1" applyAlignment="1">
      <alignment horizontal="center" vertical="center" wrapText="1"/>
    </xf>
    <xf numFmtId="1" fontId="22" fillId="0" borderId="0" xfId="0" applyNumberFormat="1" applyFont="1" applyBorder="1" applyAlignment="1">
      <alignment vertical="center" wrapText="1"/>
    </xf>
    <xf numFmtId="1" fontId="22" fillId="0" borderId="9" xfId="0" applyNumberFormat="1" applyFont="1" applyBorder="1" applyAlignment="1">
      <alignment vertical="center" wrapText="1"/>
    </xf>
    <xf numFmtId="0" fontId="22" fillId="0" borderId="9" xfId="0" applyFont="1" applyBorder="1" applyAlignment="1">
      <alignment vertical="center" wrapText="1"/>
    </xf>
    <xf numFmtId="164" fontId="22" fillId="0" borderId="0" xfId="0" applyNumberFormat="1" applyFont="1" applyBorder="1" applyAlignment="1">
      <alignment horizontal="center" vertical="center" wrapText="1"/>
    </xf>
    <xf numFmtId="0" fontId="22" fillId="0" borderId="3" xfId="0" applyFont="1" applyBorder="1" applyAlignment="1">
      <alignment vertical="center" wrapText="1"/>
    </xf>
    <xf numFmtId="0" fontId="26" fillId="0" borderId="3" xfId="0" applyFont="1" applyBorder="1" applyAlignment="1">
      <alignment horizontal="center" vertical="center" wrapText="1"/>
    </xf>
    <xf numFmtId="0" fontId="22" fillId="0" borderId="4"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3" fontId="26" fillId="0" borderId="3" xfId="0" applyNumberFormat="1" applyFont="1" applyBorder="1" applyAlignment="1">
      <alignment horizontal="center" vertical="center" wrapText="1"/>
    </xf>
    <xf numFmtId="3" fontId="22" fillId="0" borderId="3" xfId="0" applyNumberFormat="1" applyFont="1" applyBorder="1" applyAlignment="1">
      <alignment horizontal="center" vertical="center" wrapText="1"/>
    </xf>
    <xf numFmtId="0" fontId="51" fillId="0" borderId="5"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8" xfId="0" applyFont="1" applyBorder="1" applyAlignment="1">
      <alignment horizontal="center" vertical="center" wrapText="1"/>
    </xf>
    <xf numFmtId="0" fontId="5" fillId="0" borderId="0" xfId="0" applyFont="1" applyBorder="1" applyAlignment="1">
      <alignment horizontal="center" vertical="center" wrapText="1"/>
    </xf>
    <xf numFmtId="0" fontId="6" fillId="0" borderId="19" xfId="0" applyFont="1" applyBorder="1" applyAlignment="1">
      <alignment horizontal="center" vertical="center" wrapText="1"/>
    </xf>
    <xf numFmtId="1" fontId="6" fillId="0" borderId="20" xfId="0" applyNumberFormat="1" applyFont="1" applyBorder="1" applyAlignment="1">
      <alignment horizontal="center" vertical="center" wrapText="1"/>
    </xf>
    <xf numFmtId="16" fontId="6" fillId="0" borderId="6"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65" fontId="6" fillId="0" borderId="0" xfId="0" applyNumberFormat="1" applyFont="1" applyBorder="1" applyAlignment="1">
      <alignment horizontal="center" vertical="center" wrapText="1"/>
    </xf>
    <xf numFmtId="166" fontId="6" fillId="0" borderId="0" xfId="0" applyNumberFormat="1" applyFont="1" applyBorder="1" applyAlignment="1">
      <alignment horizontal="center" vertical="center"/>
    </xf>
    <xf numFmtId="0" fontId="6" fillId="3" borderId="6" xfId="0" applyFont="1" applyFill="1" applyBorder="1" applyAlignment="1">
      <alignment horizontal="center" vertical="center" wrapText="1"/>
    </xf>
    <xf numFmtId="3" fontId="6" fillId="3" borderId="0" xfId="0" applyNumberFormat="1" applyFont="1" applyFill="1" applyBorder="1" applyAlignment="1">
      <alignment horizontal="right" vertical="center" wrapText="1"/>
    </xf>
    <xf numFmtId="165" fontId="6" fillId="3" borderId="0" xfId="0" applyNumberFormat="1" applyFont="1" applyFill="1" applyBorder="1" applyAlignment="1">
      <alignment horizontal="center" vertical="center" wrapText="1"/>
    </xf>
    <xf numFmtId="166" fontId="6" fillId="3" borderId="0" xfId="0" applyNumberFormat="1" applyFont="1" applyFill="1" applyBorder="1" applyAlignment="1">
      <alignment horizontal="center" vertical="center"/>
    </xf>
    <xf numFmtId="1" fontId="6" fillId="3" borderId="9" xfId="0" applyNumberFormat="1" applyFont="1" applyFill="1" applyBorder="1" applyAlignment="1">
      <alignment horizontal="center" vertical="center" wrapText="1"/>
    </xf>
    <xf numFmtId="3" fontId="6" fillId="0" borderId="7" xfId="0" applyNumberFormat="1" applyFont="1" applyBorder="1" applyAlignment="1">
      <alignment horizontal="right" vertical="center" wrapText="1"/>
    </xf>
    <xf numFmtId="4" fontId="5" fillId="0" borderId="7" xfId="0" applyNumberFormat="1" applyFont="1" applyBorder="1" applyAlignment="1">
      <alignment horizontal="center" vertical="center" wrapText="1"/>
    </xf>
    <xf numFmtId="10" fontId="6" fillId="0" borderId="7" xfId="0" applyNumberFormat="1" applyFont="1" applyBorder="1" applyAlignment="1">
      <alignment horizontal="center" vertical="center" wrapText="1"/>
    </xf>
    <xf numFmtId="1" fontId="6" fillId="3" borderId="8" xfId="0" applyNumberFormat="1" applyFont="1" applyFill="1" applyBorder="1" applyAlignment="1">
      <alignment horizontal="center" vertical="center" wrapText="1"/>
    </xf>
    <xf numFmtId="3" fontId="5" fillId="3" borderId="3" xfId="0" applyNumberFormat="1" applyFont="1" applyFill="1" applyBorder="1" applyAlignment="1">
      <alignment horizontal="right" vertical="center" wrapText="1"/>
    </xf>
    <xf numFmtId="3" fontId="5" fillId="3" borderId="3" xfId="0" applyNumberFormat="1" applyFont="1" applyFill="1" applyBorder="1" applyAlignment="1">
      <alignment horizontal="center" vertical="center" wrapText="1"/>
    </xf>
    <xf numFmtId="3" fontId="5" fillId="0" borderId="3" xfId="0" applyNumberFormat="1" applyFont="1" applyBorder="1" applyAlignment="1">
      <alignment horizontal="right" vertical="center" wrapText="1"/>
    </xf>
    <xf numFmtId="1" fontId="5" fillId="3" borderId="3" xfId="0" applyNumberFormat="1" applyFont="1" applyFill="1" applyBorder="1" applyAlignment="1">
      <alignment horizontal="center" vertical="center"/>
    </xf>
    <xf numFmtId="1" fontId="5" fillId="3" borderId="4" xfId="0" applyNumberFormat="1"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1" fontId="5" fillId="0" borderId="4" xfId="0" applyNumberFormat="1" applyFont="1" applyBorder="1" applyAlignment="1">
      <alignment horizontal="center" vertical="center" wrapText="1"/>
    </xf>
    <xf numFmtId="3" fontId="22" fillId="0" borderId="0" xfId="0" applyNumberFormat="1" applyFont="1" applyBorder="1" applyAlignment="1">
      <alignment horizontal="right" vertical="center"/>
    </xf>
    <xf numFmtId="166" fontId="26" fillId="0" borderId="0" xfId="0" applyNumberFormat="1" applyFont="1" applyBorder="1" applyAlignment="1">
      <alignment horizontal="center" vertical="center"/>
    </xf>
    <xf numFmtId="3" fontId="34" fillId="0" borderId="0" xfId="0" applyNumberFormat="1" applyFont="1" applyBorder="1" applyAlignment="1">
      <alignment horizontal="right" vertical="center"/>
    </xf>
    <xf numFmtId="3" fontId="26" fillId="0" borderId="0" xfId="0" applyNumberFormat="1" applyFont="1" applyBorder="1" applyAlignment="1">
      <alignment horizontal="right" vertical="center"/>
    </xf>
    <xf numFmtId="0" fontId="26" fillId="0" borderId="6" xfId="0" applyFont="1" applyBorder="1" applyAlignment="1">
      <alignment horizontal="center" vertical="center" wrapText="1"/>
    </xf>
    <xf numFmtId="1" fontId="26" fillId="0" borderId="9" xfId="0" applyNumberFormat="1" applyFont="1" applyBorder="1" applyAlignment="1">
      <alignment horizontal="center" vertical="center"/>
    </xf>
    <xf numFmtId="3" fontId="25" fillId="0" borderId="3" xfId="0" applyNumberFormat="1" applyFont="1" applyBorder="1" applyAlignment="1">
      <alignment horizontal="right" vertical="center"/>
    </xf>
    <xf numFmtId="1" fontId="25" fillId="0" borderId="3" xfId="0" applyNumberFormat="1" applyFont="1" applyBorder="1" applyAlignment="1">
      <alignment horizontal="center" vertical="center"/>
    </xf>
    <xf numFmtId="3" fontId="25" fillId="0" borderId="3" xfId="0" applyNumberFormat="1" applyFont="1" applyBorder="1" applyAlignment="1">
      <alignment vertical="center"/>
    </xf>
    <xf numFmtId="1" fontId="25" fillId="0" borderId="4" xfId="0" applyNumberFormat="1"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5" fillId="0" borderId="12" xfId="0" applyFont="1" applyBorder="1" applyAlignment="1">
      <alignment vertical="center"/>
    </xf>
    <xf numFmtId="0" fontId="51" fillId="0" borderId="2" xfId="0" applyFont="1" applyBorder="1" applyAlignment="1">
      <alignment horizontal="center" vertical="center" wrapText="1"/>
    </xf>
    <xf numFmtId="0" fontId="51" fillId="0" borderId="3" xfId="0" applyFont="1" applyBorder="1" applyAlignment="1">
      <alignment horizontal="center" vertical="center"/>
    </xf>
    <xf numFmtId="0" fontId="51" fillId="0" borderId="4" xfId="0" applyFont="1" applyBorder="1" applyAlignment="1">
      <alignment horizontal="center" vertical="center"/>
    </xf>
    <xf numFmtId="3" fontId="5" fillId="0" borderId="3" xfId="0" applyNumberFormat="1" applyFont="1" applyBorder="1" applyAlignment="1">
      <alignment vertical="center"/>
    </xf>
    <xf numFmtId="3" fontId="5" fillId="0" borderId="3" xfId="0" applyNumberFormat="1" applyFont="1" applyBorder="1" applyAlignment="1">
      <alignment horizontal="center" vertical="center"/>
    </xf>
    <xf numFmtId="3" fontId="5" fillId="3" borderId="3" xfId="0" applyNumberFormat="1" applyFont="1" applyFill="1" applyBorder="1" applyAlignment="1">
      <alignment horizontal="right" vertical="center"/>
    </xf>
    <xf numFmtId="1" fontId="5" fillId="3" borderId="4" xfId="0" applyNumberFormat="1" applyFont="1" applyFill="1" applyBorder="1" applyAlignment="1">
      <alignment horizontal="center" vertical="center"/>
    </xf>
    <xf numFmtId="0" fontId="51" fillId="0" borderId="2" xfId="0" applyFont="1" applyBorder="1" applyAlignment="1">
      <alignment horizontal="center" vertical="center"/>
    </xf>
    <xf numFmtId="0" fontId="5" fillId="0" borderId="9"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34" fillId="0" borderId="0" xfId="0" applyFont="1" applyBorder="1" applyAlignment="1">
      <alignment horizontal="center" vertical="center"/>
    </xf>
    <xf numFmtId="9" fontId="34" fillId="0" borderId="0" xfId="0" applyNumberFormat="1" applyFont="1" applyBorder="1" applyAlignment="1">
      <alignment horizontal="center" vertical="center"/>
    </xf>
    <xf numFmtId="166" fontId="34" fillId="0" borderId="0" xfId="0" applyNumberFormat="1" applyFont="1" applyBorder="1" applyAlignment="1">
      <alignment horizontal="center" vertical="center" wrapText="1"/>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3" xfId="0" applyFont="1" applyBorder="1" applyAlignment="1">
      <alignment horizontal="center" vertical="center" wrapText="1"/>
    </xf>
    <xf numFmtId="0" fontId="42" fillId="0" borderId="4" xfId="0" applyFont="1" applyBorder="1" applyAlignment="1">
      <alignment horizontal="center" vertical="center"/>
    </xf>
    <xf numFmtId="0" fontId="34" fillId="3" borderId="3" xfId="0" applyFont="1" applyFill="1" applyBorder="1" applyAlignment="1">
      <alignment horizontal="center" vertical="center"/>
    </xf>
    <xf numFmtId="3" fontId="34" fillId="0" borderId="0" xfId="0" applyNumberFormat="1" applyFont="1" applyBorder="1" applyAlignment="1">
      <alignment horizontal="right" vertical="center" wrapText="1"/>
    </xf>
    <xf numFmtId="3" fontId="31" fillId="0" borderId="0" xfId="0" applyNumberFormat="1" applyFont="1" applyBorder="1" applyAlignment="1">
      <alignment horizontal="right" vertical="center" wrapText="1"/>
    </xf>
    <xf numFmtId="0" fontId="34" fillId="0" borderId="0" xfId="0" applyFont="1" applyBorder="1" applyAlignment="1">
      <alignment horizontal="center" vertical="center" wrapText="1"/>
    </xf>
    <xf numFmtId="0" fontId="42" fillId="0" borderId="2" xfId="0" applyFont="1" applyBorder="1" applyAlignment="1">
      <alignment horizontal="center" vertical="center" wrapText="1"/>
    </xf>
    <xf numFmtId="0" fontId="5" fillId="3" borderId="0" xfId="0" applyFont="1" applyFill="1" applyBorder="1" applyAlignment="1">
      <alignment horizontal="center" vertical="center" wrapText="1"/>
    </xf>
    <xf numFmtId="0" fontId="6" fillId="0" borderId="0" xfId="0" applyFont="1" applyBorder="1" applyAlignment="1">
      <alignment horizontal="right" vertical="center"/>
    </xf>
    <xf numFmtId="0" fontId="5" fillId="3"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42" fillId="0" borderId="4" xfId="0" applyFont="1" applyBorder="1" applyAlignment="1">
      <alignment horizontal="center" vertical="center" wrapText="1"/>
    </xf>
    <xf numFmtId="0" fontId="6" fillId="3" borderId="0" xfId="0" applyFont="1" applyFill="1" applyBorder="1" applyAlignment="1">
      <alignment horizontal="center" vertical="center" wrapText="1"/>
    </xf>
    <xf numFmtId="10"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51" fillId="3" borderId="2" xfId="0" applyFont="1" applyFill="1" applyBorder="1" applyAlignment="1">
      <alignment horizontal="center" vertical="center"/>
    </xf>
    <xf numFmtId="0" fontId="52" fillId="3" borderId="3" xfId="0" applyFont="1" applyFill="1" applyBorder="1" applyAlignment="1">
      <alignment horizontal="center" vertical="center" wrapText="1"/>
    </xf>
    <xf numFmtId="0" fontId="51" fillId="3" borderId="3" xfId="0" applyFont="1" applyFill="1" applyBorder="1" applyAlignment="1">
      <alignment horizontal="center" vertical="center"/>
    </xf>
    <xf numFmtId="0" fontId="51" fillId="3" borderId="4" xfId="0" applyFont="1" applyFill="1" applyBorder="1" applyAlignment="1">
      <alignment horizontal="center" vertical="center"/>
    </xf>
    <xf numFmtId="3" fontId="13" fillId="0" borderId="3" xfId="0" applyNumberFormat="1" applyFont="1" applyFill="1" applyBorder="1" applyAlignment="1">
      <alignment horizontal="center" vertical="center" wrapText="1"/>
    </xf>
    <xf numFmtId="3" fontId="26" fillId="0" borderId="11" xfId="0" applyNumberFormat="1"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0" fillId="0" borderId="6" xfId="0" applyBorder="1" applyAlignment="1">
      <alignment horizontal="center" vertical="center"/>
    </xf>
    <xf numFmtId="166" fontId="22" fillId="0" borderId="12"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3" fontId="34" fillId="0" borderId="0" xfId="0" applyNumberFormat="1" applyFont="1" applyAlignment="1">
      <alignment horizontal="right" vertical="center" wrapText="1"/>
    </xf>
    <xf numFmtId="0" fontId="34" fillId="0" borderId="7" xfId="0" applyFont="1" applyBorder="1" applyAlignment="1">
      <alignment horizontal="center" vertical="center" wrapText="1"/>
    </xf>
    <xf numFmtId="3" fontId="34" fillId="0" borderId="7" xfId="0" applyNumberFormat="1" applyFont="1" applyBorder="1" applyAlignment="1">
      <alignment horizontal="right" vertical="center" wrapText="1"/>
    </xf>
    <xf numFmtId="3" fontId="34" fillId="0" borderId="0" xfId="0" applyNumberFormat="1" applyFont="1" applyAlignment="1">
      <alignment horizontal="right" vertical="center"/>
    </xf>
    <xf numFmtId="3" fontId="34" fillId="0" borderId="7" xfId="0" applyNumberFormat="1" applyFont="1" applyBorder="1" applyAlignment="1">
      <alignment horizontal="right" vertical="center"/>
    </xf>
    <xf numFmtId="3" fontId="30" fillId="0" borderId="3" xfId="0" applyNumberFormat="1" applyFont="1" applyBorder="1" applyAlignment="1">
      <alignment vertical="center"/>
    </xf>
    <xf numFmtId="3" fontId="9" fillId="0" borderId="0" xfId="0" applyNumberFormat="1" applyFont="1" applyBorder="1" applyAlignment="1">
      <alignment horizontal="right" vertical="center" wrapText="1"/>
    </xf>
    <xf numFmtId="0" fontId="34" fillId="0" borderId="0" xfId="0" applyFont="1" applyAlignment="1">
      <alignment horizontal="right" vertical="center"/>
    </xf>
    <xf numFmtId="0" fontId="34" fillId="0" borderId="7" xfId="0" applyFont="1" applyBorder="1" applyAlignment="1">
      <alignment vertical="center" wrapText="1"/>
    </xf>
    <xf numFmtId="0" fontId="34" fillId="0" borderId="7" xfId="0" applyFont="1" applyBorder="1" applyAlignment="1">
      <alignment horizontal="right" vertical="center" wrapText="1"/>
    </xf>
    <xf numFmtId="3" fontId="34" fillId="0" borderId="11" xfId="0" applyNumberFormat="1" applyFont="1" applyBorder="1" applyAlignment="1">
      <alignment horizontal="right" vertical="center" wrapText="1"/>
    </xf>
    <xf numFmtId="0" fontId="34" fillId="0" borderId="11" xfId="0" applyFont="1" applyBorder="1" applyAlignment="1">
      <alignment horizontal="right" vertical="center"/>
    </xf>
    <xf numFmtId="0" fontId="34" fillId="0" borderId="0" xfId="0" applyFont="1" applyBorder="1" applyAlignment="1">
      <alignment horizontal="right" vertical="center" wrapText="1"/>
    </xf>
    <xf numFmtId="0" fontId="34" fillId="0" borderId="11" xfId="0" applyFont="1" applyBorder="1" applyAlignment="1">
      <alignment horizontal="center" vertical="center" wrapText="1"/>
    </xf>
    <xf numFmtId="0" fontId="9" fillId="0" borderId="0" xfId="0" applyFont="1" applyBorder="1" applyAlignment="1">
      <alignment horizontal="right" vertical="center" wrapText="1"/>
    </xf>
    <xf numFmtId="166" fontId="30" fillId="0" borderId="3" xfId="0" applyNumberFormat="1" applyFont="1" applyBorder="1" applyAlignment="1">
      <alignment horizontal="center" vertical="center"/>
    </xf>
    <xf numFmtId="166" fontId="32" fillId="0" borderId="0" xfId="0" applyNumberFormat="1" applyFont="1"/>
    <xf numFmtId="9" fontId="0" fillId="0" borderId="0" xfId="0" applyNumberFormat="1"/>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166" fontId="6" fillId="0" borderId="9" xfId="0" applyNumberFormat="1" applyFont="1" applyBorder="1" applyAlignment="1">
      <alignment horizontal="center" vertical="center"/>
    </xf>
    <xf numFmtId="0" fontId="34" fillId="0" borderId="11" xfId="0" applyFont="1" applyBorder="1" applyAlignment="1">
      <alignment horizontal="right" vertical="center" wrapText="1"/>
    </xf>
    <xf numFmtId="0" fontId="34" fillId="0" borderId="0" xfId="0" applyFont="1" applyAlignment="1">
      <alignment horizontal="right" vertical="center" wrapText="1"/>
    </xf>
    <xf numFmtId="3" fontId="34" fillId="0" borderId="3" xfId="0" applyNumberFormat="1" applyFont="1" applyBorder="1" applyAlignment="1">
      <alignment horizontal="right" vertical="center" wrapText="1"/>
    </xf>
    <xf numFmtId="3" fontId="53" fillId="0" borderId="0" xfId="0" applyNumberFormat="1" applyFont="1" applyBorder="1" applyAlignment="1">
      <alignment horizontal="right" vertical="center" wrapText="1"/>
    </xf>
    <xf numFmtId="0" fontId="53" fillId="0" borderId="0" xfId="0" applyFont="1" applyBorder="1" applyAlignment="1">
      <alignment horizontal="right" vertical="center" wrapText="1"/>
    </xf>
    <xf numFmtId="3" fontId="34" fillId="0" borderId="11" xfId="0" applyNumberFormat="1" applyFont="1" applyBorder="1" applyAlignment="1">
      <alignment horizontal="right" vertical="center"/>
    </xf>
    <xf numFmtId="0" fontId="34" fillId="0" borderId="7" xfId="0" applyFont="1" applyBorder="1" applyAlignment="1">
      <alignment horizontal="right" vertical="center"/>
    </xf>
    <xf numFmtId="3" fontId="31" fillId="0" borderId="3" xfId="0" applyNumberFormat="1" applyFont="1" applyBorder="1" applyAlignment="1">
      <alignment horizontal="right" vertical="center"/>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6" xfId="0" applyFont="1" applyBorder="1" applyAlignment="1">
      <alignment horizontal="center" vertical="center" wrapText="1"/>
    </xf>
    <xf numFmtId="166" fontId="6" fillId="0" borderId="9" xfId="0" applyNumberFormat="1" applyFont="1" applyBorder="1" applyAlignment="1">
      <alignment horizontal="center" vertical="center"/>
    </xf>
    <xf numFmtId="3" fontId="6" fillId="0" borderId="0" xfId="0" applyNumberFormat="1" applyFont="1" applyAlignment="1">
      <alignment horizontal="right" vertical="center"/>
    </xf>
    <xf numFmtId="3" fontId="6" fillId="0" borderId="7" xfId="0" applyNumberFormat="1" applyFont="1" applyBorder="1" applyAlignment="1">
      <alignment horizontal="right" vertical="center"/>
    </xf>
    <xf numFmtId="166" fontId="6" fillId="0" borderId="8" xfId="0" applyNumberFormat="1" applyFont="1" applyBorder="1" applyAlignment="1">
      <alignment horizontal="center" vertical="center"/>
    </xf>
    <xf numFmtId="1" fontId="7" fillId="0" borderId="8" xfId="0" applyNumberFormat="1" applyFont="1" applyBorder="1" applyAlignment="1">
      <alignment horizontal="center" vertical="center"/>
    </xf>
    <xf numFmtId="0" fontId="6" fillId="0" borderId="7" xfId="0" applyFont="1" applyBorder="1" applyAlignment="1">
      <alignment horizontal="right" vertical="center"/>
    </xf>
    <xf numFmtId="166" fontId="6" fillId="0" borderId="0" xfId="0" applyNumberFormat="1" applyFont="1" applyAlignment="1">
      <alignment horizontal="center" vertical="center"/>
    </xf>
    <xf numFmtId="166" fontId="6" fillId="0" borderId="7" xfId="0" applyNumberFormat="1" applyFont="1" applyBorder="1" applyAlignment="1">
      <alignment horizontal="center" vertical="center"/>
    </xf>
    <xf numFmtId="1" fontId="6" fillId="0" borderId="8" xfId="0" applyNumberFormat="1" applyFont="1" applyBorder="1" applyAlignment="1">
      <alignment horizontal="center" vertical="center"/>
    </xf>
    <xf numFmtId="0" fontId="6" fillId="0" borderId="0" xfId="0" applyFont="1" applyAlignment="1">
      <alignment horizontal="right" vertical="center"/>
    </xf>
    <xf numFmtId="166" fontId="5" fillId="0" borderId="7" xfId="0" applyNumberFormat="1" applyFont="1" applyBorder="1" applyAlignment="1">
      <alignment horizontal="center" vertical="center"/>
    </xf>
    <xf numFmtId="0" fontId="2" fillId="0" borderId="0" xfId="0" applyFont="1" applyAlignment="1">
      <alignment horizontal="right" vertical="center"/>
    </xf>
    <xf numFmtId="166" fontId="2" fillId="0" borderId="0" xfId="0" applyNumberFormat="1" applyFont="1" applyAlignment="1">
      <alignment horizontal="center" vertical="center"/>
    </xf>
    <xf numFmtId="0" fontId="5" fillId="0" borderId="7" xfId="0" applyFont="1" applyBorder="1" applyAlignment="1">
      <alignment horizontal="right" vertical="center"/>
    </xf>
    <xf numFmtId="0" fontId="31" fillId="0" borderId="3" xfId="0" applyFont="1" applyBorder="1" applyAlignment="1">
      <alignment horizontal="right" vertical="center"/>
    </xf>
    <xf numFmtId="0" fontId="34" fillId="0" borderId="0" xfId="0" applyFont="1" applyBorder="1" applyAlignment="1">
      <alignment horizontal="right" vertical="center"/>
    </xf>
    <xf numFmtId="1" fontId="31" fillId="0" borderId="8" xfId="0" applyNumberFormat="1" applyFont="1" applyBorder="1" applyAlignment="1">
      <alignment horizontal="center" vertical="center"/>
    </xf>
    <xf numFmtId="0" fontId="5" fillId="6" borderId="6" xfId="0" applyFont="1" applyFill="1" applyBorder="1" applyAlignment="1">
      <alignment horizontal="center" vertical="center"/>
    </xf>
    <xf numFmtId="0" fontId="2" fillId="6" borderId="0" xfId="0" applyFont="1" applyFill="1" applyBorder="1" applyAlignment="1">
      <alignment horizontal="right"/>
    </xf>
    <xf numFmtId="0" fontId="2" fillId="6" borderId="0" xfId="0" applyFont="1" applyFill="1" applyBorder="1" applyAlignment="1">
      <alignment vertical="center"/>
    </xf>
    <xf numFmtId="0" fontId="2" fillId="6" borderId="0" xfId="0" applyFont="1" applyFill="1" applyBorder="1" applyAlignment="1">
      <alignment vertical="center" wrapText="1"/>
    </xf>
    <xf numFmtId="0" fontId="6" fillId="6" borderId="9" xfId="0" applyFont="1" applyFill="1" applyBorder="1" applyAlignment="1">
      <alignment horizontal="center" vertical="center" wrapText="1"/>
    </xf>
    <xf numFmtId="0" fontId="31" fillId="6" borderId="6" xfId="0" applyFont="1" applyFill="1" applyBorder="1" applyAlignment="1">
      <alignment horizontal="center" vertical="center"/>
    </xf>
    <xf numFmtId="0" fontId="31" fillId="6" borderId="0" xfId="0" applyFont="1" applyFill="1" applyBorder="1" applyAlignment="1">
      <alignment horizontal="right" vertical="center"/>
    </xf>
    <xf numFmtId="3" fontId="6" fillId="6" borderId="0" xfId="0" applyNumberFormat="1" applyFont="1" applyFill="1" applyBorder="1" applyAlignment="1">
      <alignment horizontal="right" vertical="center"/>
    </xf>
    <xf numFmtId="2" fontId="5" fillId="6" borderId="9" xfId="0" applyNumberFormat="1" applyFont="1" applyFill="1" applyBorder="1" applyAlignment="1">
      <alignment horizontal="center" vertical="center"/>
    </xf>
    <xf numFmtId="3" fontId="7" fillId="0" borderId="11" xfId="0" applyNumberFormat="1" applyFont="1" applyBorder="1" applyAlignment="1">
      <alignment horizontal="right" vertical="center"/>
    </xf>
    <xf numFmtId="1" fontId="7" fillId="0" borderId="12" xfId="0" applyNumberFormat="1" applyFont="1" applyBorder="1" applyAlignment="1">
      <alignment horizontal="center" vertical="center"/>
    </xf>
    <xf numFmtId="0" fontId="5" fillId="0" borderId="11" xfId="0" applyFont="1" applyBorder="1" applyAlignment="1">
      <alignment vertical="center" wrapText="1"/>
    </xf>
    <xf numFmtId="3" fontId="5" fillId="0" borderId="11" xfId="0" applyNumberFormat="1" applyFont="1" applyBorder="1" applyAlignment="1">
      <alignment horizontal="center" vertical="center" wrapText="1"/>
    </xf>
    <xf numFmtId="3" fontId="5" fillId="0" borderId="0" xfId="0" applyNumberFormat="1" applyFont="1" applyBorder="1" applyAlignment="1">
      <alignment horizontal="right" vertical="center"/>
    </xf>
    <xf numFmtId="1" fontId="5" fillId="0" borderId="12" xfId="0" applyNumberFormat="1" applyFont="1" applyBorder="1" applyAlignment="1">
      <alignment horizontal="center" vertical="center"/>
    </xf>
    <xf numFmtId="1" fontId="5" fillId="0" borderId="12"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Fill="1"/>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31" fillId="0" borderId="7" xfId="0" applyFont="1" applyBorder="1" applyAlignment="1">
      <alignment horizontal="center" vertical="center" wrapText="1"/>
    </xf>
    <xf numFmtId="0" fontId="34" fillId="0" borderId="11" xfId="0" applyFont="1" applyBorder="1" applyAlignment="1">
      <alignment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9" xfId="0" applyFont="1" applyBorder="1" applyAlignment="1">
      <alignment horizontal="center" vertical="center" wrapText="1"/>
    </xf>
    <xf numFmtId="49" fontId="30" fillId="0" borderId="0" xfId="0" applyNumberFormat="1" applyFont="1" applyAlignment="1">
      <alignment horizontal="center"/>
    </xf>
    <xf numFmtId="0" fontId="34" fillId="0" borderId="1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0" xfId="0" applyFont="1" applyBorder="1" applyAlignment="1">
      <alignment horizontal="left" vertical="center" wrapText="1"/>
    </xf>
    <xf numFmtId="3" fontId="31" fillId="0" borderId="3" xfId="0" applyNumberFormat="1" applyFont="1" applyBorder="1" applyAlignment="1">
      <alignment vertical="center" wrapText="1"/>
    </xf>
    <xf numFmtId="3" fontId="31" fillId="0" borderId="0" xfId="0" applyNumberFormat="1" applyFont="1" applyBorder="1" applyAlignment="1">
      <alignment vertical="center" wrapText="1"/>
    </xf>
    <xf numFmtId="3" fontId="34" fillId="0" borderId="0" xfId="0" applyNumberFormat="1" applyFont="1" applyBorder="1" applyAlignment="1">
      <alignment vertical="center" wrapText="1"/>
    </xf>
    <xf numFmtId="165" fontId="34" fillId="0" borderId="0" xfId="0" applyNumberFormat="1" applyFont="1" applyBorder="1" applyAlignment="1">
      <alignment vertical="center" wrapText="1"/>
    </xf>
    <xf numFmtId="165" fontId="34" fillId="0" borderId="0" xfId="0" applyNumberFormat="1" applyFont="1" applyBorder="1" applyAlignment="1">
      <alignment horizontal="right" vertical="center" wrapText="1"/>
    </xf>
    <xf numFmtId="0" fontId="41" fillId="0" borderId="10" xfId="0" applyFont="1" applyBorder="1" applyAlignment="1">
      <alignment horizontal="center"/>
    </xf>
    <xf numFmtId="0" fontId="43" fillId="0" borderId="11" xfId="0" applyFont="1" applyBorder="1" applyAlignment="1">
      <alignment horizontal="center" vertical="center" wrapText="1"/>
    </xf>
    <xf numFmtId="0" fontId="43" fillId="0" borderId="11" xfId="0" applyFont="1" applyBorder="1" applyAlignment="1">
      <alignment horizontal="center" wrapText="1"/>
    </xf>
    <xf numFmtId="0" fontId="43" fillId="0" borderId="12" xfId="0" applyFont="1" applyBorder="1" applyAlignment="1">
      <alignment horizontal="center" vertical="center" wrapText="1"/>
    </xf>
    <xf numFmtId="3" fontId="26" fillId="0" borderId="12" xfId="0" applyNumberFormat="1" applyFont="1" applyBorder="1" applyAlignment="1">
      <alignment horizontal="right" vertical="center" wrapText="1"/>
    </xf>
    <xf numFmtId="3" fontId="11" fillId="0" borderId="0" xfId="0" applyNumberFormat="1" applyFont="1" applyFill="1" applyBorder="1" applyAlignment="1">
      <alignment horizontal="center" vertical="center" wrapText="1"/>
    </xf>
    <xf numFmtId="9" fontId="15" fillId="0" borderId="3" xfId="0" applyNumberFormat="1" applyFont="1" applyFill="1" applyBorder="1" applyAlignment="1">
      <alignment horizontal="center" vertical="center" wrapText="1"/>
    </xf>
    <xf numFmtId="3" fontId="11" fillId="6" borderId="9" xfId="0" applyNumberFormat="1" applyFont="1" applyFill="1" applyBorder="1" applyAlignment="1">
      <alignment horizontal="right" vertical="center" wrapText="1"/>
    </xf>
    <xf numFmtId="3" fontId="26" fillId="0" borderId="0" xfId="0" applyNumberFormat="1" applyFont="1" applyBorder="1" applyAlignment="1">
      <alignment vertical="center"/>
    </xf>
    <xf numFmtId="2" fontId="0" fillId="0" borderId="0" xfId="0" applyNumberFormat="1"/>
    <xf numFmtId="2" fontId="32" fillId="0" borderId="0" xfId="0" applyNumberFormat="1" applyFont="1"/>
    <xf numFmtId="0" fontId="0" fillId="0" borderId="0" xfId="0" applyFill="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3" fontId="6" fillId="0" borderId="0" xfId="0" applyNumberFormat="1" applyFont="1" applyAlignment="1">
      <alignment horizontal="right" vertical="center"/>
    </xf>
    <xf numFmtId="166" fontId="6" fillId="0" borderId="9" xfId="0" applyNumberFormat="1" applyFont="1" applyBorder="1" applyAlignment="1">
      <alignment horizontal="center" vertical="center"/>
    </xf>
    <xf numFmtId="166" fontId="2" fillId="0" borderId="0" xfId="0" applyNumberFormat="1" applyFont="1"/>
    <xf numFmtId="3" fontId="9" fillId="0" borderId="0" xfId="0" applyNumberFormat="1" applyFont="1"/>
    <xf numFmtId="0" fontId="30" fillId="0" borderId="0" xfId="0" applyFont="1" applyAlignment="1">
      <alignment horizontal="center"/>
    </xf>
    <xf numFmtId="166" fontId="22" fillId="0" borderId="11" xfId="0" applyNumberFormat="1" applyFont="1" applyBorder="1" applyAlignment="1">
      <alignment horizontal="center" vertical="center" wrapText="1"/>
    </xf>
    <xf numFmtId="166" fontId="22" fillId="0" borderId="0" xfId="0" applyNumberFormat="1" applyFont="1" applyBorder="1" applyAlignment="1">
      <alignment horizontal="center" vertical="center" wrapText="1"/>
    </xf>
    <xf numFmtId="166" fontId="22" fillId="0" borderId="7" xfId="0" applyNumberFormat="1" applyFont="1" applyBorder="1" applyAlignment="1">
      <alignment horizontal="center" vertical="center" wrapText="1"/>
    </xf>
    <xf numFmtId="10" fontId="26" fillId="0" borderId="0" xfId="0" applyNumberFormat="1" applyFont="1" applyBorder="1" applyAlignment="1">
      <alignment horizontal="center" vertical="center" wrapText="1"/>
    </xf>
    <xf numFmtId="0" fontId="30" fillId="0" borderId="0" xfId="0" applyFont="1" applyAlignment="1">
      <alignment horizontal="center" vertical="top"/>
    </xf>
    <xf numFmtId="0" fontId="0" fillId="0" borderId="0" xfId="0" applyFill="1" applyAlignment="1">
      <alignment vertical="center"/>
    </xf>
    <xf numFmtId="3" fontId="13" fillId="6" borderId="3" xfId="0" applyNumberFormat="1" applyFont="1" applyFill="1" applyBorder="1" applyAlignment="1">
      <alignment horizontal="right" vertical="center"/>
    </xf>
    <xf numFmtId="3" fontId="13" fillId="6" borderId="3" xfId="0" applyNumberFormat="1" applyFont="1" applyFill="1" applyBorder="1" applyAlignment="1">
      <alignment vertical="center"/>
    </xf>
    <xf numFmtId="3" fontId="14" fillId="6" borderId="0" xfId="0" applyNumberFormat="1" applyFont="1" applyFill="1" applyBorder="1" applyAlignment="1">
      <alignment vertical="center"/>
    </xf>
    <xf numFmtId="166" fontId="34" fillId="0" borderId="0" xfId="0" applyNumberFormat="1" applyFont="1" applyBorder="1" applyAlignment="1">
      <alignment horizontal="right" vertical="center" wrapText="1"/>
    </xf>
    <xf numFmtId="166" fontId="34" fillId="0" borderId="7" xfId="0" applyNumberFormat="1" applyFont="1" applyBorder="1" applyAlignment="1">
      <alignment horizontal="right" vertical="center" wrapText="1"/>
    </xf>
    <xf numFmtId="3" fontId="2" fillId="0" borderId="0" xfId="0" applyNumberFormat="1" applyFont="1" applyFill="1" applyBorder="1" applyAlignment="1">
      <alignment horizontal="center" vertical="center" wrapText="1"/>
    </xf>
    <xf numFmtId="164" fontId="7" fillId="0" borderId="3"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30" fillId="0" borderId="3" xfId="0" applyNumberFormat="1" applyFont="1" applyFill="1" applyBorder="1" applyAlignment="1">
      <alignment vertical="center"/>
    </xf>
    <xf numFmtId="3" fontId="2" fillId="0" borderId="0" xfId="0" applyNumberFormat="1" applyFont="1"/>
    <xf numFmtId="167" fontId="0" fillId="0" borderId="0" xfId="0" applyNumberFormat="1"/>
    <xf numFmtId="0" fontId="54" fillId="0" borderId="0" xfId="0" applyFont="1"/>
    <xf numFmtId="0" fontId="55" fillId="0" borderId="0" xfId="1" applyFont="1"/>
    <xf numFmtId="165" fontId="0" fillId="6" borderId="0" xfId="0" applyNumberFormat="1" applyFill="1"/>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0" xfId="0" applyBorder="1" applyAlignment="1">
      <alignment vertical="center" wrapText="1"/>
    </xf>
    <xf numFmtId="3" fontId="58" fillId="0" borderId="0" xfId="0" applyNumberFormat="1" applyFont="1" applyBorder="1" applyAlignment="1">
      <alignment horizontal="right" vertical="center" wrapText="1"/>
    </xf>
    <xf numFmtId="0" fontId="5" fillId="0" borderId="18" xfId="0"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34" fillId="0" borderId="9" xfId="0" applyFont="1" applyBorder="1" applyAlignment="1">
      <alignment horizontal="center" vertical="center"/>
    </xf>
    <xf numFmtId="0" fontId="34" fillId="0" borderId="0" xfId="0" applyFont="1" applyAlignment="1">
      <alignment vertical="center"/>
    </xf>
    <xf numFmtId="0" fontId="34" fillId="0" borderId="7" xfId="0" applyFont="1" applyBorder="1" applyAlignment="1">
      <alignment vertical="center"/>
    </xf>
    <xf numFmtId="0" fontId="31" fillId="0" borderId="7" xfId="0" applyFont="1" applyBorder="1" applyAlignment="1">
      <alignment vertical="center"/>
    </xf>
    <xf numFmtId="3" fontId="31" fillId="0" borderId="7" xfId="0" applyNumberFormat="1" applyFont="1" applyBorder="1" applyAlignment="1">
      <alignment horizontal="right" vertical="center"/>
    </xf>
    <xf numFmtId="3" fontId="31" fillId="0" borderId="7" xfId="0" applyNumberFormat="1" applyFont="1" applyBorder="1" applyAlignment="1">
      <alignment horizontal="right" vertical="center" wrapText="1"/>
    </xf>
    <xf numFmtId="0" fontId="9" fillId="0" borderId="0" xfId="0" applyFont="1" applyAlignment="1">
      <alignment horizontal="right" vertical="center"/>
    </xf>
    <xf numFmtId="0" fontId="9" fillId="0" borderId="0" xfId="0" applyFont="1" applyAlignment="1">
      <alignment horizontal="right" vertical="center" wrapText="1"/>
    </xf>
    <xf numFmtId="0" fontId="42" fillId="0" borderId="5" xfId="0" applyFont="1" applyBorder="1" applyAlignment="1">
      <alignment horizontal="center" vertical="center" wrapText="1"/>
    </xf>
    <xf numFmtId="0" fontId="42" fillId="0" borderId="7" xfId="0" applyFont="1" applyBorder="1" applyAlignment="1">
      <alignment horizontal="center" vertical="center"/>
    </xf>
    <xf numFmtId="0" fontId="42" fillId="0" borderId="7" xfId="0" applyFont="1" applyBorder="1" applyAlignment="1">
      <alignment horizontal="center" vertical="center" wrapText="1"/>
    </xf>
    <xf numFmtId="0" fontId="42" fillId="0" borderId="8" xfId="0" applyFont="1" applyBorder="1" applyAlignment="1">
      <alignment horizontal="center" vertical="center"/>
    </xf>
    <xf numFmtId="0" fontId="31" fillId="0" borderId="23" xfId="0" applyFont="1" applyBorder="1" applyAlignment="1">
      <alignment horizontal="center" vertical="center"/>
    </xf>
    <xf numFmtId="3" fontId="34" fillId="0" borderId="9" xfId="0" applyNumberFormat="1" applyFont="1" applyBorder="1" applyAlignment="1">
      <alignment horizontal="center" vertical="center"/>
    </xf>
    <xf numFmtId="3" fontId="34" fillId="0" borderId="8" xfId="0" applyNumberFormat="1" applyFont="1" applyBorder="1" applyAlignment="1">
      <alignment horizontal="center" vertical="center"/>
    </xf>
    <xf numFmtId="166" fontId="34" fillId="0" borderId="7" xfId="0" applyNumberFormat="1" applyFont="1" applyBorder="1" applyAlignment="1">
      <alignment horizontal="center" vertical="center" wrapText="1"/>
    </xf>
    <xf numFmtId="166" fontId="31" fillId="0" borderId="7"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31" fillId="0" borderId="3" xfId="0" applyFont="1" applyBorder="1" applyAlignment="1">
      <alignment vertical="center"/>
    </xf>
    <xf numFmtId="166" fontId="31" fillId="0" borderId="3" xfId="0" applyNumberFormat="1" applyFont="1" applyBorder="1" applyAlignment="1">
      <alignment horizontal="center" vertical="center" wrapText="1"/>
    </xf>
    <xf numFmtId="3" fontId="31" fillId="0" borderId="4" xfId="0" applyNumberFormat="1" applyFont="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horizontal="right" vertical="center" wrapText="1"/>
    </xf>
    <xf numFmtId="1" fontId="31" fillId="0" borderId="7" xfId="0" applyNumberFormat="1" applyFont="1" applyBorder="1" applyAlignment="1">
      <alignment horizontal="center" vertical="center" wrapText="1"/>
    </xf>
    <xf numFmtId="0" fontId="31" fillId="0" borderId="11" xfId="0" applyFont="1" applyBorder="1" applyAlignment="1">
      <alignment vertical="center"/>
    </xf>
    <xf numFmtId="0" fontId="9" fillId="0" borderId="11" xfId="0" applyFont="1" applyBorder="1" applyAlignment="1">
      <alignment horizontal="right" vertical="center"/>
    </xf>
    <xf numFmtId="0" fontId="9" fillId="0" borderId="11" xfId="0" applyFont="1" applyBorder="1" applyAlignment="1">
      <alignment horizontal="right" vertical="center" wrapText="1"/>
    </xf>
    <xf numFmtId="166" fontId="34" fillId="0" borderId="11" xfId="0" applyNumberFormat="1" applyFont="1" applyBorder="1" applyAlignment="1">
      <alignment horizontal="center" vertical="center" wrapText="1"/>
    </xf>
    <xf numFmtId="3" fontId="34" fillId="0" borderId="12" xfId="0" applyNumberFormat="1" applyFont="1" applyBorder="1" applyAlignment="1">
      <alignment horizontal="center" vertical="center"/>
    </xf>
    <xf numFmtId="3" fontId="31" fillId="0" borderId="3" xfId="0" applyNumberFormat="1" applyFont="1" applyBorder="1" applyAlignment="1">
      <alignment horizontal="center" vertical="center"/>
    </xf>
    <xf numFmtId="0" fontId="30" fillId="0" borderId="0" xfId="0" applyFont="1"/>
    <xf numFmtId="166" fontId="34" fillId="0" borderId="0" xfId="0" applyNumberFormat="1" applyFont="1" applyAlignment="1">
      <alignment horizontal="center" vertical="center" wrapText="1"/>
    </xf>
    <xf numFmtId="166" fontId="9" fillId="0" borderId="0" xfId="0" applyNumberFormat="1" applyFont="1" applyAlignment="1">
      <alignment horizontal="center" vertical="center" wrapText="1"/>
    </xf>
    <xf numFmtId="3" fontId="9" fillId="0" borderId="0" xfId="0" applyNumberFormat="1" applyFont="1" applyAlignment="1">
      <alignment horizontal="right" vertical="center"/>
    </xf>
    <xf numFmtId="0" fontId="41" fillId="0" borderId="8" xfId="0" applyFont="1" applyBorder="1" applyAlignment="1">
      <alignment horizontal="center" vertical="center" wrapText="1"/>
    </xf>
    <xf numFmtId="0" fontId="41"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4" fillId="0" borderId="0" xfId="0" applyFont="1" applyAlignment="1">
      <alignment horizontal="justify" vertical="center" wrapText="1"/>
    </xf>
    <xf numFmtId="0" fontId="9" fillId="0" borderId="2" xfId="0" applyFont="1" applyBorder="1" applyAlignment="1">
      <alignment horizontal="justify" vertical="center" wrapText="1"/>
    </xf>
    <xf numFmtId="0" fontId="30"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30" fillId="0" borderId="0" xfId="0" applyFont="1" applyAlignment="1">
      <alignment horizontal="right"/>
    </xf>
    <xf numFmtId="3" fontId="9" fillId="0" borderId="0" xfId="0" applyNumberFormat="1" applyFont="1" applyAlignment="1">
      <alignment horizontal="right" vertical="center" wrapText="1"/>
    </xf>
    <xf numFmtId="3" fontId="34" fillId="0" borderId="9" xfId="0" applyNumberFormat="1" applyFont="1" applyBorder="1" applyAlignment="1">
      <alignment horizontal="right" vertical="center" wrapText="1"/>
    </xf>
    <xf numFmtId="3" fontId="31" fillId="0" borderId="4" xfId="0" applyNumberFormat="1" applyFont="1" applyBorder="1" applyAlignment="1">
      <alignment horizontal="right" vertical="center" wrapText="1"/>
    </xf>
    <xf numFmtId="165" fontId="9" fillId="0" borderId="0" xfId="0" applyNumberFormat="1" applyFont="1" applyAlignment="1">
      <alignment horizontal="right" vertical="center" wrapText="1"/>
    </xf>
    <xf numFmtId="165" fontId="34" fillId="0" borderId="0" xfId="0" applyNumberFormat="1" applyFont="1" applyAlignment="1">
      <alignment horizontal="right" vertical="center" wrapText="1"/>
    </xf>
    <xf numFmtId="0" fontId="9" fillId="0" borderId="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13" fillId="0"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7" xfId="0" applyFont="1" applyBorder="1" applyAlignment="1">
      <alignment horizontal="center" vertical="center" wrapText="1"/>
    </xf>
    <xf numFmtId="0" fontId="13" fillId="6" borderId="3" xfId="0" applyFont="1" applyFill="1" applyBorder="1" applyAlignment="1">
      <alignment horizontal="center" vertical="center" wrapText="1"/>
    </xf>
    <xf numFmtId="0" fontId="30"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25" fillId="0" borderId="7" xfId="0" applyFont="1" applyBorder="1" applyAlignment="1">
      <alignment horizontal="center" vertical="center"/>
    </xf>
    <xf numFmtId="0" fontId="31"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7" xfId="0" applyFont="1" applyBorder="1" applyAlignment="1">
      <alignment horizontal="center" vertical="center"/>
    </xf>
    <xf numFmtId="0" fontId="7" fillId="0" borderId="7" xfId="0" applyFont="1" applyBorder="1" applyAlignment="1">
      <alignment horizontal="center" vertical="center" wrapText="1"/>
    </xf>
    <xf numFmtId="0" fontId="9" fillId="0" borderId="24" xfId="0" applyFont="1" applyBorder="1" applyAlignment="1">
      <alignment vertical="center"/>
    </xf>
    <xf numFmtId="0" fontId="9" fillId="0" borderId="2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xf>
    <xf numFmtId="0" fontId="18" fillId="0" borderId="0" xfId="1"/>
    <xf numFmtId="0" fontId="6" fillId="0" borderId="25" xfId="0" applyFont="1" applyBorder="1" applyAlignment="1">
      <alignment horizontal="center" vertical="center" wrapText="1"/>
    </xf>
    <xf numFmtId="0" fontId="34" fillId="0" borderId="0" xfId="0" applyFont="1" applyAlignment="1">
      <alignment horizontal="left"/>
    </xf>
    <xf numFmtId="0" fontId="14" fillId="0" borderId="26" xfId="0" applyFont="1" applyBorder="1" applyAlignment="1">
      <alignment horizontal="left" vertical="center" wrapText="1"/>
    </xf>
    <xf numFmtId="0" fontId="13" fillId="0" borderId="0" xfId="0" applyFont="1" applyAlignment="1">
      <alignment horizontal="center" vertical="center" wrapText="1"/>
    </xf>
    <xf numFmtId="0" fontId="34" fillId="0" borderId="6" xfId="0" applyFont="1" applyBorder="1" applyAlignment="1">
      <alignment vertical="center" wrapText="1"/>
    </xf>
    <xf numFmtId="0" fontId="34" fillId="0" borderId="5" xfId="0" applyFont="1" applyBorder="1" applyAlignment="1">
      <alignment vertical="center" wrapText="1"/>
    </xf>
    <xf numFmtId="0" fontId="14" fillId="0" borderId="27" xfId="0" applyFont="1" applyBorder="1" applyAlignment="1">
      <alignment horizontal="justify" vertical="center" wrapText="1"/>
    </xf>
    <xf numFmtId="0" fontId="14" fillId="0" borderId="25" xfId="0" applyFont="1" applyBorder="1" applyAlignment="1">
      <alignment vertical="center" wrapText="1"/>
    </xf>
    <xf numFmtId="0" fontId="9" fillId="0" borderId="6" xfId="0" applyFont="1" applyBorder="1" applyAlignment="1">
      <alignment horizontal="justify"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34" fillId="0" borderId="6" xfId="0" applyFont="1" applyBorder="1" applyAlignment="1">
      <alignment horizontal="justify" vertical="center" wrapText="1"/>
    </xf>
    <xf numFmtId="0" fontId="14" fillId="0" borderId="27" xfId="0" applyFont="1" applyBorder="1" applyAlignment="1">
      <alignment vertical="center" wrapText="1"/>
    </xf>
    <xf numFmtId="0" fontId="26" fillId="0" borderId="27" xfId="0" applyFont="1" applyBorder="1" applyAlignment="1">
      <alignment horizontal="left" vertical="center" wrapText="1"/>
    </xf>
    <xf numFmtId="0" fontId="25" fillId="0" borderId="25" xfId="0" applyFont="1" applyBorder="1" applyAlignment="1">
      <alignment vertical="center" wrapText="1"/>
    </xf>
    <xf numFmtId="0" fontId="13" fillId="0" borderId="30" xfId="0" applyFont="1" applyBorder="1" applyAlignment="1">
      <alignment vertical="center" wrapText="1"/>
    </xf>
    <xf numFmtId="0" fontId="59" fillId="0" borderId="1" xfId="0" applyFont="1" applyBorder="1" applyAlignment="1">
      <alignment vertical="center"/>
    </xf>
    <xf numFmtId="0" fontId="59" fillId="0" borderId="29" xfId="0" applyFont="1" applyBorder="1" applyAlignment="1">
      <alignment vertical="center"/>
    </xf>
    <xf numFmtId="0" fontId="60" fillId="0" borderId="29" xfId="0" applyFont="1" applyBorder="1" applyAlignment="1">
      <alignment vertical="center"/>
    </xf>
    <xf numFmtId="0" fontId="13" fillId="6" borderId="1" xfId="0" applyFont="1" applyFill="1" applyBorder="1" applyAlignment="1">
      <alignment horizontal="center" vertical="center" wrapText="1"/>
    </xf>
    <xf numFmtId="0" fontId="9" fillId="0" borderId="8" xfId="0" applyFont="1" applyBorder="1" applyAlignment="1">
      <alignment vertical="center" wrapText="1"/>
    </xf>
    <xf numFmtId="0" fontId="7" fillId="0" borderId="1" xfId="0" applyFont="1" applyBorder="1" applyAlignment="1">
      <alignment horizontal="justify" vertical="center" wrapText="1"/>
    </xf>
    <xf numFmtId="0" fontId="2" fillId="0" borderId="29" xfId="0" applyFont="1" applyBorder="1" applyAlignment="1">
      <alignment horizontal="justify" vertical="center" wrapText="1"/>
    </xf>
    <xf numFmtId="0" fontId="7" fillId="0" borderId="29" xfId="0" applyFont="1" applyBorder="1" applyAlignment="1">
      <alignment horizontal="justify" vertical="center" wrapText="1"/>
    </xf>
    <xf numFmtId="0" fontId="11" fillId="0" borderId="29" xfId="0" applyFont="1" applyBorder="1" applyAlignment="1">
      <alignment horizontal="justify" vertical="center"/>
    </xf>
    <xf numFmtId="0" fontId="11" fillId="0" borderId="9" xfId="0" applyFont="1" applyBorder="1" applyAlignment="1">
      <alignment horizontal="justify" vertical="center" wrapText="1"/>
    </xf>
    <xf numFmtId="0" fontId="15" fillId="0" borderId="1" xfId="0" applyFont="1" applyBorder="1" applyAlignment="1">
      <alignment vertical="top" wrapText="1"/>
    </xf>
    <xf numFmtId="0" fontId="9" fillId="3" borderId="28" xfId="0" applyFont="1" applyFill="1" applyBorder="1" applyAlignment="1">
      <alignment vertical="center" wrapText="1"/>
    </xf>
    <xf numFmtId="0" fontId="34" fillId="3" borderId="28" xfId="0" applyFont="1" applyFill="1" applyBorder="1" applyAlignment="1">
      <alignment vertical="center" wrapText="1"/>
    </xf>
    <xf numFmtId="0" fontId="2" fillId="3" borderId="10"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13" fillId="0" borderId="2" xfId="0" applyFont="1" applyFill="1" applyBorder="1" applyAlignment="1">
      <alignment horizontal="left" vertical="center" wrapText="1"/>
    </xf>
    <xf numFmtId="0" fontId="25" fillId="0" borderId="1" xfId="0" applyFont="1" applyBorder="1" applyAlignment="1">
      <alignment horizontal="center" vertical="center" wrapText="1"/>
    </xf>
    <xf numFmtId="0" fontId="31" fillId="0" borderId="6" xfId="0" applyFont="1" applyBorder="1" applyAlignment="1">
      <alignment vertical="center" wrapText="1"/>
    </xf>
    <xf numFmtId="0" fontId="6" fillId="0" borderId="10" xfId="0" applyFont="1" applyBorder="1" applyAlignment="1">
      <alignment vertical="center" wrapText="1"/>
    </xf>
    <xf numFmtId="0" fontId="6" fillId="0" borderId="6" xfId="0" applyFont="1" applyBorder="1" applyAlignment="1">
      <alignment vertical="center" wrapText="1"/>
    </xf>
    <xf numFmtId="0" fontId="26" fillId="0" borderId="6" xfId="0" applyFont="1" applyBorder="1" applyAlignment="1">
      <alignment vertical="center" wrapText="1"/>
    </xf>
    <xf numFmtId="0" fontId="34" fillId="0" borderId="29" xfId="0" applyFont="1" applyBorder="1" applyAlignment="1">
      <alignment vertical="center" wrapText="1"/>
    </xf>
    <xf numFmtId="0" fontId="34" fillId="0" borderId="11" xfId="0" applyFont="1" applyBorder="1" applyAlignment="1">
      <alignment horizontal="justify" vertical="center" wrapText="1"/>
    </xf>
    <xf numFmtId="0" fontId="34" fillId="0" borderId="7" xfId="0" applyFont="1" applyBorder="1" applyAlignment="1">
      <alignment horizontal="justify" vertical="center" wrapText="1"/>
    </xf>
    <xf numFmtId="0" fontId="9" fillId="0" borderId="27" xfId="0" applyFont="1" applyFill="1" applyBorder="1"/>
    <xf numFmtId="0" fontId="2" fillId="0" borderId="6" xfId="0" applyFont="1" applyBorder="1" applyAlignment="1">
      <alignment vertical="center" wrapText="1"/>
    </xf>
    <xf numFmtId="0" fontId="19" fillId="0" borderId="25" xfId="0" applyFont="1" applyBorder="1" applyAlignment="1">
      <alignment vertical="center" wrapText="1"/>
    </xf>
    <xf numFmtId="0" fontId="19" fillId="0" borderId="30" xfId="0" applyFont="1" applyBorder="1" applyAlignment="1">
      <alignment vertical="center" wrapText="1"/>
    </xf>
    <xf numFmtId="0" fontId="61" fillId="0" borderId="6" xfId="0" applyFont="1" applyBorder="1" applyAlignment="1">
      <alignment vertical="center" wrapText="1"/>
    </xf>
    <xf numFmtId="0" fontId="6" fillId="0" borderId="11" xfId="0" applyFont="1" applyBorder="1" applyAlignment="1">
      <alignment vertical="center" wrapText="1"/>
    </xf>
    <xf numFmtId="0" fontId="5" fillId="0" borderId="1" xfId="0" applyFont="1" applyBorder="1" applyAlignment="1">
      <alignment horizontal="center" vertical="center" wrapText="1"/>
    </xf>
    <xf numFmtId="0" fontId="34" fillId="3" borderId="8" xfId="0" applyFont="1" applyFill="1" applyBorder="1" applyAlignment="1">
      <alignment vertical="center" wrapText="1"/>
    </xf>
    <xf numFmtId="0" fontId="34" fillId="0" borderId="8" xfId="0" applyFont="1" applyBorder="1" applyAlignment="1">
      <alignment vertical="center" wrapText="1"/>
    </xf>
    <xf numFmtId="0" fontId="6" fillId="0" borderId="0" xfId="0" applyFont="1"/>
    <xf numFmtId="0" fontId="6" fillId="0" borderId="11"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4" fillId="0" borderId="0" xfId="0" applyFont="1" applyAlignment="1">
      <alignment vertical="center"/>
    </xf>
    <xf numFmtId="0" fontId="14" fillId="0" borderId="7" xfId="0" applyFont="1" applyBorder="1" applyAlignment="1">
      <alignment vertical="center"/>
    </xf>
    <xf numFmtId="0" fontId="31" fillId="0" borderId="0" xfId="0" applyFont="1"/>
    <xf numFmtId="0" fontId="34" fillId="0" borderId="24" xfId="0" applyFont="1" applyBorder="1" applyAlignment="1">
      <alignment vertical="center"/>
    </xf>
    <xf numFmtId="0" fontId="34" fillId="0" borderId="28" xfId="0" applyFont="1" applyBorder="1" applyAlignment="1">
      <alignment vertical="center"/>
    </xf>
    <xf numFmtId="0" fontId="34" fillId="0" borderId="29" xfId="0" applyFont="1" applyBorder="1" applyAlignment="1">
      <alignment vertical="center"/>
    </xf>
    <xf numFmtId="0" fontId="31" fillId="0" borderId="24" xfId="0" applyFont="1" applyBorder="1" applyAlignment="1">
      <alignment vertical="center"/>
    </xf>
    <xf numFmtId="0" fontId="31" fillId="0" borderId="1" xfId="0" applyFont="1" applyBorder="1" applyAlignment="1">
      <alignment vertical="center"/>
    </xf>
    <xf numFmtId="0" fontId="31" fillId="0" borderId="29" xfId="0" applyFont="1" applyBorder="1" applyAlignment="1">
      <alignment vertical="center"/>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31" fillId="3" borderId="3" xfId="0" applyFont="1" applyFill="1" applyBorder="1" applyAlignment="1">
      <alignment vertical="center" wrapText="1"/>
    </xf>
    <xf numFmtId="0" fontId="34" fillId="0" borderId="0" xfId="0" applyFont="1" applyAlignment="1">
      <alignment vertical="center" wrapText="1"/>
    </xf>
    <xf numFmtId="0" fontId="5" fillId="0" borderId="7" xfId="0" applyFont="1" applyBorder="1" applyAlignment="1">
      <alignment vertical="center" wrapText="1"/>
    </xf>
    <xf numFmtId="0" fontId="34" fillId="0" borderId="6" xfId="0" applyFont="1" applyBorder="1" applyAlignment="1">
      <alignment vertical="center"/>
    </xf>
    <xf numFmtId="0" fontId="18" fillId="0" borderId="0" xfId="1" applyFill="1"/>
    <xf numFmtId="0" fontId="7" fillId="0" borderId="4" xfId="0" applyFont="1" applyBorder="1" applyAlignment="1">
      <alignment horizontal="center" vertical="center" wrapText="1"/>
    </xf>
    <xf numFmtId="0" fontId="31" fillId="0" borderId="4" xfId="0" applyFont="1" applyBorder="1" applyAlignment="1">
      <alignment horizontal="center" vertical="center" wrapText="1"/>
    </xf>
    <xf numFmtId="0" fontId="5" fillId="0" borderId="11" xfId="0" applyFont="1" applyBorder="1" applyAlignment="1">
      <alignment vertical="center"/>
    </xf>
    <xf numFmtId="0" fontId="5" fillId="0" borderId="0" xfId="0" applyFont="1" applyAlignment="1">
      <alignment vertical="center"/>
    </xf>
    <xf numFmtId="0" fontId="18" fillId="0" borderId="0" xfId="1" applyFill="1" applyAlignment="1">
      <alignment wrapText="1"/>
    </xf>
    <xf numFmtId="0" fontId="30" fillId="0" borderId="9" xfId="0" applyFont="1" applyBorder="1" applyAlignment="1">
      <alignment horizontal="center" vertical="center" wrapText="1"/>
    </xf>
    <xf numFmtId="0" fontId="2" fillId="0" borderId="28" xfId="0" applyFont="1" applyBorder="1" applyAlignment="1">
      <alignment horizontal="left" vertical="center"/>
    </xf>
    <xf numFmtId="0" fontId="6" fillId="0" borderId="8" xfId="0" applyFont="1" applyBorder="1" applyAlignment="1">
      <alignment horizontal="left" vertical="center"/>
    </xf>
    <xf numFmtId="0" fontId="9" fillId="0" borderId="9" xfId="0" applyFont="1" applyBorder="1" applyAlignment="1">
      <alignment vertical="center"/>
    </xf>
    <xf numFmtId="0" fontId="9" fillId="0" borderId="8" xfId="0" applyFont="1" applyBorder="1" applyAlignment="1">
      <alignment vertical="center"/>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3" xfId="0" applyFont="1" applyBorder="1" applyAlignment="1">
      <alignment horizontal="left"/>
    </xf>
    <xf numFmtId="0" fontId="30" fillId="0" borderId="4" xfId="0" applyFont="1" applyBorder="1" applyAlignment="1">
      <alignment horizontal="left"/>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xf numFmtId="0" fontId="30" fillId="0" borderId="2" xfId="0" applyFont="1" applyFill="1" applyBorder="1" applyAlignment="1">
      <alignment horizontal="center"/>
    </xf>
    <xf numFmtId="0" fontId="30" fillId="0" borderId="3" xfId="0" applyFont="1" applyFill="1" applyBorder="1" applyAlignment="1">
      <alignment horizontal="center"/>
    </xf>
    <xf numFmtId="0" fontId="30" fillId="0" borderId="1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3" fillId="5" borderId="10" xfId="0" applyFont="1" applyFill="1" applyBorder="1" applyAlignment="1">
      <alignment horizontal="left" vertical="center" wrapText="1"/>
    </xf>
    <xf numFmtId="0" fontId="33" fillId="5" borderId="11" xfId="0" applyFont="1" applyFill="1" applyBorder="1" applyAlignment="1">
      <alignment horizontal="left" vertical="center" wrapText="1"/>
    </xf>
    <xf numFmtId="0" fontId="33" fillId="5" borderId="12"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5" xfId="0" applyFont="1" applyFill="1" applyBorder="1" applyAlignment="1">
      <alignment horizontal="center" vertical="center"/>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30" fillId="0" borderId="0" xfId="0" applyFont="1" applyFill="1" applyAlignment="1">
      <alignment horizontal="center"/>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3" fillId="5" borderId="13" xfId="0" applyFont="1" applyFill="1" applyBorder="1" applyAlignment="1">
      <alignment horizontal="left" vertical="center" wrapText="1"/>
    </xf>
    <xf numFmtId="0" fontId="33" fillId="5" borderId="17" xfId="0" applyFont="1" applyFill="1" applyBorder="1" applyAlignment="1">
      <alignment horizontal="left" vertical="center" wrapText="1"/>
    </xf>
    <xf numFmtId="0" fontId="33" fillId="5" borderId="14" xfId="0" applyFont="1" applyFill="1" applyBorder="1" applyAlignment="1">
      <alignment horizontal="left"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0" fillId="0" borderId="10" xfId="0" applyFont="1" applyFill="1" applyBorder="1" applyAlignment="1">
      <alignment horizontal="center" vertical="center"/>
    </xf>
    <xf numFmtId="0" fontId="30" fillId="0" borderId="5"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2" fillId="5" borderId="10" xfId="0" applyFont="1" applyFill="1" applyBorder="1" applyAlignment="1">
      <alignment vertical="center" wrapText="1"/>
    </xf>
    <xf numFmtId="0" fontId="12" fillId="5" borderId="11" xfId="0" applyFont="1" applyFill="1" applyBorder="1" applyAlignment="1">
      <alignment vertical="center" wrapText="1"/>
    </xf>
    <xf numFmtId="0" fontId="12" fillId="5" borderId="12" xfId="0" applyFont="1" applyFill="1" applyBorder="1" applyAlignment="1">
      <alignment vertical="center" wrapText="1"/>
    </xf>
    <xf numFmtId="0" fontId="13" fillId="0" borderId="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5" xfId="0" applyFont="1" applyFill="1" applyBorder="1" applyAlignment="1">
      <alignment horizontal="center" vertical="center" wrapText="1"/>
    </xf>
    <xf numFmtId="3" fontId="25" fillId="0" borderId="0" xfId="0" applyNumberFormat="1" applyFont="1" applyFill="1" applyBorder="1" applyAlignment="1">
      <alignment horizontal="right" vertical="center" wrapText="1"/>
    </xf>
    <xf numFmtId="3" fontId="25" fillId="0" borderId="7" xfId="0" applyNumberFormat="1" applyFont="1" applyFill="1" applyBorder="1" applyAlignment="1">
      <alignment horizontal="right" vertical="center" wrapText="1"/>
    </xf>
    <xf numFmtId="0" fontId="25" fillId="0" borderId="0" xfId="0" applyFont="1" applyFill="1" applyBorder="1" applyAlignment="1">
      <alignment horizontal="center" vertical="center" wrapText="1"/>
    </xf>
    <xf numFmtId="1" fontId="25" fillId="0" borderId="0" xfId="0" applyNumberFormat="1" applyFont="1" applyFill="1" applyBorder="1" applyAlignment="1">
      <alignment horizontal="center" vertical="center" wrapText="1"/>
    </xf>
    <xf numFmtId="1" fontId="25" fillId="0" borderId="7" xfId="0" applyNumberFormat="1" applyFont="1" applyFill="1" applyBorder="1" applyAlignment="1">
      <alignment horizontal="center" vertical="center" wrapText="1"/>
    </xf>
    <xf numFmtId="1" fontId="25" fillId="0" borderId="9" xfId="0" applyNumberFormat="1" applyFont="1" applyFill="1" applyBorder="1" applyAlignment="1">
      <alignment horizontal="center" vertical="center" wrapText="1"/>
    </xf>
    <xf numFmtId="1" fontId="25" fillId="0" borderId="8" xfId="0"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12" xfId="0" applyFont="1" applyFill="1" applyBorder="1" applyAlignment="1">
      <alignment horizontal="left" vertical="center" wrapText="1"/>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30" fillId="0" borderId="0" xfId="0" applyFont="1" applyAlignment="1">
      <alignment horizontal="center"/>
    </xf>
    <xf numFmtId="0" fontId="30" fillId="0" borderId="6" xfId="0" applyFont="1" applyBorder="1" applyAlignment="1">
      <alignment horizontal="center" vertical="center"/>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16" fontId="15" fillId="0" borderId="9" xfId="0" applyNumberFormat="1" applyFont="1" applyBorder="1" applyAlignment="1">
      <alignment horizontal="center" vertical="center" wrapText="1"/>
    </xf>
    <xf numFmtId="0" fontId="15" fillId="0" borderId="24"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7" xfId="0" applyFont="1" applyBorder="1" applyAlignment="1">
      <alignment horizontal="center" vertical="center" wrapText="1"/>
    </xf>
    <xf numFmtId="16" fontId="15" fillId="0" borderId="0" xfId="0" applyNumberFormat="1" applyFont="1" applyBorder="1" applyAlignment="1">
      <alignment horizontal="center"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3" fillId="0" borderId="11" xfId="0" applyFont="1" applyBorder="1" applyAlignment="1">
      <alignment horizontal="center" vertical="center" wrapText="1"/>
    </xf>
    <xf numFmtId="0" fontId="23" fillId="0" borderId="7" xfId="0" applyFont="1" applyBorder="1" applyAlignment="1">
      <alignment horizontal="center" vertical="center" wrapText="1"/>
    </xf>
    <xf numFmtId="0" fontId="30" fillId="0" borderId="11" xfId="0" applyFont="1" applyBorder="1" applyAlignment="1">
      <alignment horizontal="center"/>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30" fillId="6" borderId="10" xfId="0" applyFont="1" applyFill="1" applyBorder="1" applyAlignment="1">
      <alignment horizontal="center" vertical="center"/>
    </xf>
    <xf numFmtId="0" fontId="30" fillId="6" borderId="5" xfId="0" applyFont="1" applyFill="1" applyBorder="1" applyAlignment="1">
      <alignment horizontal="center" vertical="center"/>
    </xf>
    <xf numFmtId="0" fontId="30" fillId="6" borderId="11" xfId="0" applyFont="1" applyFill="1" applyBorder="1" applyAlignment="1">
      <alignment horizontal="center"/>
    </xf>
    <xf numFmtId="0" fontId="30" fillId="0" borderId="6" xfId="0" applyFont="1" applyBorder="1" applyAlignment="1">
      <alignment horizontal="center"/>
    </xf>
    <xf numFmtId="0" fontId="30" fillId="0" borderId="0" xfId="0" applyFont="1" applyBorder="1" applyAlignment="1">
      <alignment horizontal="center"/>
    </xf>
    <xf numFmtId="0" fontId="30" fillId="0" borderId="9" xfId="0" applyFont="1" applyBorder="1" applyAlignment="1">
      <alignment horizont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28" fillId="5" borderId="2"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28" fillId="5" borderId="4" xfId="0" applyFont="1" applyFill="1" applyBorder="1" applyAlignment="1">
      <alignment horizontal="left"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0" xfId="0" applyFont="1" applyBorder="1" applyAlignment="1">
      <alignment horizontal="center" vertical="center" wrapText="1"/>
    </xf>
    <xf numFmtId="0" fontId="36" fillId="0" borderId="10" xfId="0" applyFont="1" applyBorder="1" applyAlignment="1">
      <alignment horizontal="center"/>
    </xf>
    <xf numFmtId="0" fontId="36" fillId="0" borderId="5" xfId="0" applyFont="1" applyBorder="1" applyAlignment="1">
      <alignment horizont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6" fillId="0" borderId="10" xfId="0" applyFont="1" applyBorder="1" applyAlignment="1">
      <alignment horizontal="center" vertical="center"/>
    </xf>
    <xf numFmtId="0" fontId="36" fillId="0" borderId="5" xfId="0" applyFont="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1" xfId="0" applyFont="1" applyBorder="1" applyAlignment="1">
      <alignment horizontal="center" vertical="top" wrapText="1"/>
    </xf>
    <xf numFmtId="0" fontId="13" fillId="0" borderId="4" xfId="0" applyFont="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49" fillId="2" borderId="12" xfId="0" applyFont="1" applyFill="1" applyBorder="1" applyAlignment="1">
      <alignment horizontal="left" vertical="center" wrapText="1"/>
    </xf>
    <xf numFmtId="0" fontId="2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5" borderId="13" xfId="0" applyFont="1" applyFill="1" applyBorder="1" applyAlignment="1">
      <alignment vertical="center" wrapText="1"/>
    </xf>
    <xf numFmtId="0" fontId="4" fillId="5" borderId="17" xfId="0" applyFont="1" applyFill="1" applyBorder="1" applyAlignment="1">
      <alignment vertical="center" wrapText="1"/>
    </xf>
    <xf numFmtId="0" fontId="4" fillId="5" borderId="14" xfId="0" applyFont="1" applyFill="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8" fillId="3" borderId="0" xfId="0" applyFont="1" applyFill="1" applyBorder="1" applyAlignment="1">
      <alignment horizontal="righ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3" borderId="3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0" xfId="0" applyFont="1" applyFill="1" applyBorder="1" applyAlignment="1">
      <alignment horizontal="right" vertical="center" wrapText="1"/>
    </xf>
    <xf numFmtId="0" fontId="5" fillId="3" borderId="9" xfId="0" applyFont="1" applyFill="1" applyBorder="1" applyAlignment="1">
      <alignment horizontal="right"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4" fillId="2" borderId="10"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2" borderId="12" xfId="0" applyFont="1" applyFill="1" applyBorder="1" applyAlignment="1">
      <alignment horizontal="justify"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xf>
    <xf numFmtId="0" fontId="5" fillId="3" borderId="15"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4" fillId="2" borderId="2" xfId="0" applyFont="1" applyFill="1" applyBorder="1" applyAlignment="1">
      <alignment horizontal="justify" vertical="center" wrapText="1"/>
    </xf>
    <xf numFmtId="0" fontId="24" fillId="2" borderId="3" xfId="0" applyFont="1" applyFill="1" applyBorder="1" applyAlignment="1">
      <alignment horizontal="justify" vertical="center" wrapText="1"/>
    </xf>
    <xf numFmtId="0" fontId="24" fillId="2" borderId="4" xfId="0" applyFont="1" applyFill="1" applyBorder="1" applyAlignment="1">
      <alignment horizontal="justify"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xf>
    <xf numFmtId="0" fontId="2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6" borderId="0" xfId="0" applyFont="1" applyFill="1" applyBorder="1" applyAlignment="1">
      <alignment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6" borderId="0" xfId="0" applyFont="1" applyFill="1" applyBorder="1" applyAlignment="1">
      <alignment vertical="center"/>
    </xf>
    <xf numFmtId="0" fontId="5" fillId="0" borderId="5" xfId="0" applyFont="1" applyBorder="1" applyAlignment="1">
      <alignment horizontal="center" vertical="center"/>
    </xf>
    <xf numFmtId="0" fontId="31" fillId="0" borderId="0" xfId="0" applyFont="1" applyBorder="1" applyAlignment="1">
      <alignment horizontal="center" vertical="center" wrapText="1"/>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3" fillId="4" borderId="2" xfId="0" applyFont="1" applyFill="1" applyBorder="1" applyAlignment="1">
      <alignment horizontal="justify" vertical="center" wrapText="1"/>
    </xf>
    <xf numFmtId="0" fontId="33" fillId="4" borderId="3" xfId="0" applyFont="1" applyFill="1" applyBorder="1" applyAlignment="1">
      <alignment horizontal="justify" vertical="center" wrapText="1"/>
    </xf>
    <xf numFmtId="0" fontId="33" fillId="4" borderId="4" xfId="0" applyFont="1" applyFill="1" applyBorder="1" applyAlignment="1">
      <alignment horizontal="justify" vertical="center" wrapText="1"/>
    </xf>
    <xf numFmtId="0" fontId="31" fillId="0" borderId="6" xfId="0" applyFont="1" applyBorder="1" applyAlignment="1">
      <alignment horizontal="center" vertical="center" wrapText="1"/>
    </xf>
    <xf numFmtId="0" fontId="31" fillId="0" borderId="0" xfId="0" applyFont="1" applyAlignment="1">
      <alignment horizontal="center" vertical="center" wrapText="1"/>
    </xf>
    <xf numFmtId="0" fontId="31" fillId="0" borderId="9" xfId="0" applyFont="1" applyBorder="1" applyAlignment="1">
      <alignment horizontal="center" vertical="center" wrapText="1"/>
    </xf>
    <xf numFmtId="0" fontId="31" fillId="0" borderId="8" xfId="0" applyFont="1" applyBorder="1" applyAlignment="1">
      <alignment horizontal="center" vertical="center" wrapText="1"/>
    </xf>
    <xf numFmtId="0" fontId="33" fillId="5" borderId="10" xfId="0" applyFont="1" applyFill="1" applyBorder="1" applyAlignment="1">
      <alignment vertical="center" wrapText="1"/>
    </xf>
    <xf numFmtId="0" fontId="33" fillId="5" borderId="11" xfId="0" applyFont="1" applyFill="1" applyBorder="1" applyAlignment="1">
      <alignment vertical="center" wrapText="1"/>
    </xf>
    <xf numFmtId="0" fontId="33" fillId="5" borderId="12" xfId="0" applyFont="1" applyFill="1" applyBorder="1" applyAlignment="1">
      <alignment vertical="center" wrapText="1"/>
    </xf>
    <xf numFmtId="0" fontId="31" fillId="0" borderId="22" xfId="0" applyFont="1" applyBorder="1" applyAlignment="1">
      <alignment horizontal="center" vertical="center"/>
    </xf>
    <xf numFmtId="0" fontId="31" fillId="0" borderId="0" xfId="0" applyFont="1" applyBorder="1" applyAlignment="1">
      <alignment horizontal="center" vertical="center"/>
    </xf>
    <xf numFmtId="0" fontId="31" fillId="0" borderId="7" xfId="0" applyFont="1" applyBorder="1" applyAlignment="1">
      <alignment horizontal="center" vertical="center"/>
    </xf>
    <xf numFmtId="0" fontId="33" fillId="5" borderId="13" xfId="0" applyFont="1" applyFill="1" applyBorder="1" applyAlignment="1">
      <alignment vertical="center" wrapText="1"/>
    </xf>
    <xf numFmtId="0" fontId="33" fillId="5" borderId="17" xfId="0" applyFont="1" applyFill="1" applyBorder="1" applyAlignment="1">
      <alignment vertical="center" wrapText="1"/>
    </xf>
    <xf numFmtId="0" fontId="33" fillId="5" borderId="14" xfId="0" applyFont="1" applyFill="1" applyBorder="1" applyAlignment="1">
      <alignment vertical="center" wrapText="1"/>
    </xf>
    <xf numFmtId="49" fontId="25" fillId="0" borderId="0" xfId="0" applyNumberFormat="1" applyFont="1" applyBorder="1" applyAlignment="1">
      <alignment horizontal="right"/>
    </xf>
    <xf numFmtId="49" fontId="7" fillId="0" borderId="0" xfId="0" applyNumberFormat="1" applyFont="1" applyBorder="1" applyAlignment="1">
      <alignment horizontal="right"/>
    </xf>
    <xf numFmtId="0" fontId="4" fillId="5" borderId="2" xfId="0" applyFont="1" applyFill="1" applyBorder="1" applyAlignment="1">
      <alignment horizontal="justify" vertical="center" wrapText="1"/>
    </xf>
    <xf numFmtId="0" fontId="4" fillId="5" borderId="3"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0" xfId="0" applyFont="1" applyBorder="1" applyAlignment="1">
      <alignment vertical="center"/>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33" fillId="5" borderId="5"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30" fillId="0" borderId="1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9.xml.rels><?xml version="1.0" encoding="UTF-8" standalone="yes"?>
<Relationships xmlns="http://schemas.openxmlformats.org/package/2006/relationships"><Relationship Id="rId1" Type="http://schemas.openxmlformats.org/officeDocument/2006/relationships/hyperlink" Target="#'Pregled tabela'!A1"/></Relationships>
</file>

<file path=xl/drawings/drawing1.xml><?xml version="1.0" encoding="utf-8"?>
<xdr:wsDr xmlns:xdr="http://schemas.openxmlformats.org/drawingml/2006/spreadsheetDrawing" xmlns:a="http://schemas.openxmlformats.org/drawingml/2006/main">
  <xdr:twoCellAnchor>
    <xdr:from>
      <xdr:col>8</xdr:col>
      <xdr:colOff>38100</xdr:colOff>
      <xdr:row>1</xdr:row>
      <xdr:rowOff>9525</xdr:rowOff>
    </xdr:from>
    <xdr:to>
      <xdr:col>8</xdr:col>
      <xdr:colOff>552450</xdr:colOff>
      <xdr:row>1</xdr:row>
      <xdr:rowOff>180975</xdr:rowOff>
    </xdr:to>
    <xdr:sp macro="" textlink="">
      <xdr:nvSpPr>
        <xdr:cNvPr id="5" name="Arrow: Left 4">
          <a:hlinkClick xmlns:r="http://schemas.openxmlformats.org/officeDocument/2006/relationships" r:id="rId1"/>
          <a:extLst>
            <a:ext uri="{FF2B5EF4-FFF2-40B4-BE49-F238E27FC236}">
              <a16:creationId xmlns:a16="http://schemas.microsoft.com/office/drawing/2014/main" id="{C92DACE0-F08A-4BE1-B148-4D7A36325724}"/>
            </a:ext>
          </a:extLst>
        </xdr:cNvPr>
        <xdr:cNvSpPr/>
      </xdr:nvSpPr>
      <xdr:spPr>
        <a:xfrm>
          <a:off x="81534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7382F47C-B0B1-4277-82BB-6D8725D39B89}"/>
            </a:ext>
          </a:extLst>
        </xdr:cNvPr>
        <xdr:cNvSpPr/>
      </xdr:nvSpPr>
      <xdr:spPr>
        <a:xfrm>
          <a:off x="116967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2</xdr:row>
      <xdr:rowOff>0</xdr:rowOff>
    </xdr:from>
    <xdr:to>
      <xdr:col>12</xdr:col>
      <xdr:colOff>514350</xdr:colOff>
      <xdr:row>2</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36EF0146-C7BF-4E7A-8620-8D253833720B}"/>
            </a:ext>
          </a:extLst>
        </xdr:cNvPr>
        <xdr:cNvSpPr/>
      </xdr:nvSpPr>
      <xdr:spPr>
        <a:xfrm>
          <a:off x="11572875" y="3905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AC9D5710-C9A1-4250-BBA8-357311497ACF}"/>
            </a:ext>
          </a:extLst>
        </xdr:cNvPr>
        <xdr:cNvSpPr/>
      </xdr:nvSpPr>
      <xdr:spPr>
        <a:xfrm>
          <a:off x="119253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67829B3-03D8-4279-AD2C-C9592B756EFE}"/>
            </a:ext>
          </a:extLst>
        </xdr:cNvPr>
        <xdr:cNvSpPr/>
      </xdr:nvSpPr>
      <xdr:spPr>
        <a:xfrm>
          <a:off x="10620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514350</xdr:colOff>
      <xdr:row>2</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A7F7AEE-6197-452F-9701-04E0758615D3}"/>
            </a:ext>
          </a:extLst>
        </xdr:cNvPr>
        <xdr:cNvSpPr/>
      </xdr:nvSpPr>
      <xdr:spPr>
        <a:xfrm>
          <a:off x="8305800" y="3810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0</xdr:colOff>
      <xdr:row>2</xdr:row>
      <xdr:rowOff>0</xdr:rowOff>
    </xdr:from>
    <xdr:to>
      <xdr:col>12</xdr:col>
      <xdr:colOff>514350</xdr:colOff>
      <xdr:row>2</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DA685BEF-C0B6-490F-B8AB-E8A9C23FC40E}"/>
            </a:ext>
          </a:extLst>
        </xdr:cNvPr>
        <xdr:cNvSpPr/>
      </xdr:nvSpPr>
      <xdr:spPr>
        <a:xfrm>
          <a:off x="11296650" y="3810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0F893830-2F86-4E90-8C04-F797D3A8F8F1}"/>
            </a:ext>
          </a:extLst>
        </xdr:cNvPr>
        <xdr:cNvSpPr/>
      </xdr:nvSpPr>
      <xdr:spPr>
        <a:xfrm>
          <a:off x="86106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E9455A0A-2733-41C0-B32D-529F62CB5AB7}"/>
            </a:ext>
          </a:extLst>
        </xdr:cNvPr>
        <xdr:cNvSpPr/>
      </xdr:nvSpPr>
      <xdr:spPr>
        <a:xfrm>
          <a:off x="112680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21567317-357E-490D-BC95-C8CEC8E0F7E3}"/>
            </a:ext>
          </a:extLst>
        </xdr:cNvPr>
        <xdr:cNvSpPr/>
      </xdr:nvSpPr>
      <xdr:spPr>
        <a:xfrm>
          <a:off x="111156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4" name="Arrow: Left 3">
          <a:hlinkClick xmlns:r="http://schemas.openxmlformats.org/officeDocument/2006/relationships" r:id="rId1"/>
          <a:extLst>
            <a:ext uri="{FF2B5EF4-FFF2-40B4-BE49-F238E27FC236}">
              <a16:creationId xmlns:a16="http://schemas.microsoft.com/office/drawing/2014/main" id="{6A06E9A1-3C30-4D7E-8D02-24342E81A162}"/>
            </a:ext>
          </a:extLst>
        </xdr:cNvPr>
        <xdr:cNvSpPr/>
      </xdr:nvSpPr>
      <xdr:spPr>
        <a:xfrm>
          <a:off x="94583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47625</xdr:colOff>
      <xdr:row>1</xdr:row>
      <xdr:rowOff>19050</xdr:rowOff>
    </xdr:from>
    <xdr:to>
      <xdr:col>12</xdr:col>
      <xdr:colOff>561975</xdr:colOff>
      <xdr:row>2</xdr:row>
      <xdr:rowOff>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FF1DA68A-8636-4C4C-BC1C-609DE9D4BE9A}"/>
            </a:ext>
          </a:extLst>
        </xdr:cNvPr>
        <xdr:cNvSpPr/>
      </xdr:nvSpPr>
      <xdr:spPr>
        <a:xfrm>
          <a:off x="10553700" y="20955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B047C46A-F6CD-4DEF-A067-8F3C2AD98B0F}"/>
            </a:ext>
          </a:extLst>
        </xdr:cNvPr>
        <xdr:cNvSpPr/>
      </xdr:nvSpPr>
      <xdr:spPr>
        <a:xfrm>
          <a:off x="104679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C40DB13-903B-45F9-9E14-7C9B4A14D588}"/>
            </a:ext>
          </a:extLst>
        </xdr:cNvPr>
        <xdr:cNvSpPr/>
      </xdr:nvSpPr>
      <xdr:spPr>
        <a:xfrm>
          <a:off x="12163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12DD7E23-B1DD-42F6-9F30-A9BA48FC4F7B}"/>
            </a:ext>
          </a:extLst>
        </xdr:cNvPr>
        <xdr:cNvSpPr/>
      </xdr:nvSpPr>
      <xdr:spPr>
        <a:xfrm>
          <a:off x="110585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D378E0A0-C3F8-4AF6-B976-C06E4828A060}"/>
            </a:ext>
          </a:extLst>
        </xdr:cNvPr>
        <xdr:cNvSpPr/>
      </xdr:nvSpPr>
      <xdr:spPr>
        <a:xfrm>
          <a:off x="102774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1903B9BB-DE41-4ACD-9768-41C4F462763F}"/>
            </a:ext>
          </a:extLst>
        </xdr:cNvPr>
        <xdr:cNvSpPr/>
      </xdr:nvSpPr>
      <xdr:spPr>
        <a:xfrm>
          <a:off x="120777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C53DC629-A565-46FD-8C80-D995F05DF0B0}"/>
            </a:ext>
          </a:extLst>
        </xdr:cNvPr>
        <xdr:cNvSpPr/>
      </xdr:nvSpPr>
      <xdr:spPr>
        <a:xfrm>
          <a:off x="101631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E232B7E-E2F8-4076-8712-EF723CF08FD0}"/>
            </a:ext>
          </a:extLst>
        </xdr:cNvPr>
        <xdr:cNvSpPr/>
      </xdr:nvSpPr>
      <xdr:spPr>
        <a:xfrm>
          <a:off x="95916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75B42950-9EF3-491B-AB6C-E930C3B803F4}"/>
            </a:ext>
          </a:extLst>
        </xdr:cNvPr>
        <xdr:cNvSpPr/>
      </xdr:nvSpPr>
      <xdr:spPr>
        <a:xfrm>
          <a:off x="95250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7C532942-540D-45B9-B500-3DCF541BC7EC}"/>
            </a:ext>
          </a:extLst>
        </xdr:cNvPr>
        <xdr:cNvSpPr/>
      </xdr:nvSpPr>
      <xdr:spPr>
        <a:xfrm>
          <a:off x="95631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7</xdr:col>
      <xdr:colOff>0</xdr:colOff>
      <xdr:row>2</xdr:row>
      <xdr:rowOff>0</xdr:rowOff>
    </xdr:from>
    <xdr:to>
      <xdr:col>7</xdr:col>
      <xdr:colOff>514350</xdr:colOff>
      <xdr:row>2</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CE1DF67D-37E0-4D50-A218-3B0C0165B174}"/>
            </a:ext>
          </a:extLst>
        </xdr:cNvPr>
        <xdr:cNvSpPr/>
      </xdr:nvSpPr>
      <xdr:spPr>
        <a:xfrm>
          <a:off x="9667875" y="3810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38100</xdr:colOff>
      <xdr:row>1</xdr:row>
      <xdr:rowOff>19050</xdr:rowOff>
    </xdr:from>
    <xdr:to>
      <xdr:col>12</xdr:col>
      <xdr:colOff>552450</xdr:colOff>
      <xdr:row>1</xdr:row>
      <xdr:rowOff>190500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38112D47-F943-408E-9EE3-035ACF316289}"/>
            </a:ext>
          </a:extLst>
        </xdr:cNvPr>
        <xdr:cNvSpPr/>
      </xdr:nvSpPr>
      <xdr:spPr>
        <a:xfrm>
          <a:off x="11258550" y="20955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2A06F10-1EE8-4104-BB2C-BE0995D91FF7}"/>
            </a:ext>
          </a:extLst>
        </xdr:cNvPr>
        <xdr:cNvSpPr/>
      </xdr:nvSpPr>
      <xdr:spPr>
        <a:xfrm>
          <a:off x="98202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AFC6993A-650B-4098-93FC-94BA8C557B8E}"/>
            </a:ext>
          </a:extLst>
        </xdr:cNvPr>
        <xdr:cNvSpPr/>
      </xdr:nvSpPr>
      <xdr:spPr>
        <a:xfrm>
          <a:off x="120681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4A8DB4B3-477E-4ED8-A8EF-A25932F7DA3B}"/>
            </a:ext>
          </a:extLst>
        </xdr:cNvPr>
        <xdr:cNvSpPr/>
      </xdr:nvSpPr>
      <xdr:spPr>
        <a:xfrm>
          <a:off x="98107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12C913D-99C5-4DAA-ABC1-3A3115A42448}"/>
            </a:ext>
          </a:extLst>
        </xdr:cNvPr>
        <xdr:cNvSpPr/>
      </xdr:nvSpPr>
      <xdr:spPr>
        <a:xfrm>
          <a:off x="10239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10985169-739B-4836-AF32-8EA4E13BEF75}"/>
            </a:ext>
          </a:extLst>
        </xdr:cNvPr>
        <xdr:cNvSpPr/>
      </xdr:nvSpPr>
      <xdr:spPr>
        <a:xfrm>
          <a:off x="12144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92421A6E-AD65-4CEA-B440-B306093ACBD8}"/>
            </a:ext>
          </a:extLst>
        </xdr:cNvPr>
        <xdr:cNvSpPr/>
      </xdr:nvSpPr>
      <xdr:spPr>
        <a:xfrm>
          <a:off x="78676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253A41D4-873F-44F8-8BB9-DF061149B81A}"/>
            </a:ext>
          </a:extLst>
        </xdr:cNvPr>
        <xdr:cNvSpPr/>
      </xdr:nvSpPr>
      <xdr:spPr>
        <a:xfrm>
          <a:off x="132588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F9AD096B-0E15-479F-A6DB-E360B0F23A9A}"/>
            </a:ext>
          </a:extLst>
        </xdr:cNvPr>
        <xdr:cNvSpPr/>
      </xdr:nvSpPr>
      <xdr:spPr>
        <a:xfrm>
          <a:off x="117919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5CC79A79-3A27-422B-9B86-800AA4428941}"/>
            </a:ext>
          </a:extLst>
        </xdr:cNvPr>
        <xdr:cNvSpPr/>
      </xdr:nvSpPr>
      <xdr:spPr>
        <a:xfrm>
          <a:off x="11210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C5D30DDA-15A5-42A7-A401-DA6D48C163D4}"/>
            </a:ext>
          </a:extLst>
        </xdr:cNvPr>
        <xdr:cNvSpPr/>
      </xdr:nvSpPr>
      <xdr:spPr>
        <a:xfrm>
          <a:off x="10067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47625</xdr:colOff>
      <xdr:row>1</xdr:row>
      <xdr:rowOff>0</xdr:rowOff>
    </xdr:from>
    <xdr:to>
      <xdr:col>13</xdr:col>
      <xdr:colOff>561975</xdr:colOff>
      <xdr:row>1</xdr:row>
      <xdr:rowOff>171450</xdr:rowOff>
    </xdr:to>
    <xdr:sp macro="" textlink="">
      <xdr:nvSpPr>
        <xdr:cNvPr id="7" name="Arrow: Left 6">
          <a:hlinkClick xmlns:r="http://schemas.openxmlformats.org/officeDocument/2006/relationships" r:id="rId1"/>
          <a:extLst>
            <a:ext uri="{FF2B5EF4-FFF2-40B4-BE49-F238E27FC236}">
              <a16:creationId xmlns:a16="http://schemas.microsoft.com/office/drawing/2014/main" id="{6F43A993-802D-4CB5-ADF7-D253A32AB9C6}"/>
            </a:ext>
          </a:extLst>
        </xdr:cNvPr>
        <xdr:cNvSpPr/>
      </xdr:nvSpPr>
      <xdr:spPr>
        <a:xfrm>
          <a:off x="123063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5" name="Arrow: Left 4">
          <a:hlinkClick xmlns:r="http://schemas.openxmlformats.org/officeDocument/2006/relationships" r:id="rId1"/>
          <a:extLst>
            <a:ext uri="{FF2B5EF4-FFF2-40B4-BE49-F238E27FC236}">
              <a16:creationId xmlns:a16="http://schemas.microsoft.com/office/drawing/2014/main" id="{8CF914AC-161B-47B5-9E48-F70D354265CB}"/>
            </a:ext>
          </a:extLst>
        </xdr:cNvPr>
        <xdr:cNvSpPr/>
      </xdr:nvSpPr>
      <xdr:spPr>
        <a:xfrm>
          <a:off x="89535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15</xdr:col>
      <xdr:colOff>0</xdr:colOff>
      <xdr:row>1</xdr:row>
      <xdr:rowOff>0</xdr:rowOff>
    </xdr:from>
    <xdr:to>
      <xdr:col>15</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18D0A219-A378-4B12-B188-914712349F8C}"/>
            </a:ext>
          </a:extLst>
        </xdr:cNvPr>
        <xdr:cNvSpPr/>
      </xdr:nvSpPr>
      <xdr:spPr>
        <a:xfrm>
          <a:off x="137255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614A9520-F7F8-492C-81B6-64939A27B0F0}"/>
            </a:ext>
          </a:extLst>
        </xdr:cNvPr>
        <xdr:cNvSpPr/>
      </xdr:nvSpPr>
      <xdr:spPr>
        <a:xfrm>
          <a:off x="137255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6" name="Arrow: Left 5">
          <a:hlinkClick xmlns:r="http://schemas.openxmlformats.org/officeDocument/2006/relationships" r:id="rId1"/>
          <a:extLst>
            <a:ext uri="{FF2B5EF4-FFF2-40B4-BE49-F238E27FC236}">
              <a16:creationId xmlns:a16="http://schemas.microsoft.com/office/drawing/2014/main" id="{C19ECB62-C6D4-44FD-841B-BCE65EC60DE7}"/>
            </a:ext>
          </a:extLst>
        </xdr:cNvPr>
        <xdr:cNvSpPr/>
      </xdr:nvSpPr>
      <xdr:spPr>
        <a:xfrm>
          <a:off x="11382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6E0A9D26-54BE-4138-9D97-1AEC08C4288F}"/>
            </a:ext>
          </a:extLst>
        </xdr:cNvPr>
        <xdr:cNvSpPr/>
      </xdr:nvSpPr>
      <xdr:spPr>
        <a:xfrm>
          <a:off x="8162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466EFFB0-CF7C-4245-812C-95E81F55D182}"/>
            </a:ext>
          </a:extLst>
        </xdr:cNvPr>
        <xdr:cNvSpPr/>
      </xdr:nvSpPr>
      <xdr:spPr>
        <a:xfrm>
          <a:off x="92106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88568483-3CBB-4ABB-B37C-A36406CCFA74}"/>
            </a:ext>
          </a:extLst>
        </xdr:cNvPr>
        <xdr:cNvSpPr/>
      </xdr:nvSpPr>
      <xdr:spPr>
        <a:xfrm>
          <a:off x="77628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FF6F8F4E-B998-41CE-9D46-7DE901BED568}"/>
            </a:ext>
          </a:extLst>
        </xdr:cNvPr>
        <xdr:cNvSpPr/>
      </xdr:nvSpPr>
      <xdr:spPr>
        <a:xfrm>
          <a:off x="92583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197439F-ED9B-4D26-B734-E3665B8FE4A6}"/>
            </a:ext>
          </a:extLst>
        </xdr:cNvPr>
        <xdr:cNvSpPr/>
      </xdr:nvSpPr>
      <xdr:spPr>
        <a:xfrm>
          <a:off x="127444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F16E7DF4-F41C-48DF-A3E9-C344369C737A}"/>
            </a:ext>
          </a:extLst>
        </xdr:cNvPr>
        <xdr:cNvSpPr/>
      </xdr:nvSpPr>
      <xdr:spPr>
        <a:xfrm>
          <a:off x="9858375"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28575</xdr:colOff>
      <xdr:row>2</xdr:row>
      <xdr:rowOff>0</xdr:rowOff>
    </xdr:from>
    <xdr:to>
      <xdr:col>12</xdr:col>
      <xdr:colOff>542925</xdr:colOff>
      <xdr:row>2</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DACAA339-EAB5-444C-A8C9-7F9AD61F16F4}"/>
            </a:ext>
          </a:extLst>
        </xdr:cNvPr>
        <xdr:cNvSpPr/>
      </xdr:nvSpPr>
      <xdr:spPr>
        <a:xfrm>
          <a:off x="11715750" y="3629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C26132B2-ED5A-4082-A4ED-5C5999267148}"/>
            </a:ext>
          </a:extLst>
        </xdr:cNvPr>
        <xdr:cNvSpPr/>
      </xdr:nvSpPr>
      <xdr:spPr>
        <a:xfrm>
          <a:off x="88963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16</xdr:col>
      <xdr:colOff>0</xdr:colOff>
      <xdr:row>1</xdr:row>
      <xdr:rowOff>0</xdr:rowOff>
    </xdr:from>
    <xdr:to>
      <xdr:col>16</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BC485F7D-9194-4351-AC98-D0EDABF54A52}"/>
            </a:ext>
          </a:extLst>
        </xdr:cNvPr>
        <xdr:cNvSpPr/>
      </xdr:nvSpPr>
      <xdr:spPr>
        <a:xfrm>
          <a:off x="123063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DC2A2C8B-6B15-4CFD-B269-C0EC7189687A}"/>
            </a:ext>
          </a:extLst>
        </xdr:cNvPr>
        <xdr:cNvSpPr/>
      </xdr:nvSpPr>
      <xdr:spPr>
        <a:xfrm>
          <a:off x="1293495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2F2ECB19-97DD-4D8D-8223-128FA669EDD4}"/>
            </a:ext>
          </a:extLst>
        </xdr:cNvPr>
        <xdr:cNvSpPr/>
      </xdr:nvSpPr>
      <xdr:spPr>
        <a:xfrm>
          <a:off x="11210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2</xdr:row>
      <xdr:rowOff>0</xdr:rowOff>
    </xdr:from>
    <xdr:to>
      <xdr:col>12</xdr:col>
      <xdr:colOff>514350</xdr:colOff>
      <xdr:row>2</xdr:row>
      <xdr:rowOff>171450</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FEC5DA6D-3E96-4050-8595-39BA8B5EF086}"/>
            </a:ext>
          </a:extLst>
        </xdr:cNvPr>
        <xdr:cNvSpPr/>
      </xdr:nvSpPr>
      <xdr:spPr>
        <a:xfrm>
          <a:off x="11877675" y="3905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1</xdr:row>
      <xdr:rowOff>0</xdr:rowOff>
    </xdr:from>
    <xdr:to>
      <xdr:col>15</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5622C82B-2D8C-4C70-95F2-F846D93F9FED}"/>
            </a:ext>
          </a:extLst>
        </xdr:cNvPr>
        <xdr:cNvSpPr/>
      </xdr:nvSpPr>
      <xdr:spPr>
        <a:xfrm>
          <a:off x="120586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343536A2-FA1B-4F01-B72F-9FD2A280E5BC}"/>
            </a:ext>
          </a:extLst>
        </xdr:cNvPr>
        <xdr:cNvSpPr/>
      </xdr:nvSpPr>
      <xdr:spPr>
        <a:xfrm>
          <a:off x="11801475" y="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1.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2.xml"/><Relationship Id="rId1" Type="http://schemas.openxmlformats.org/officeDocument/2006/relationships/printerSettings" Target="../printerSettings/printerSettings17.bin"/><Relationship Id="rId4" Type="http://schemas.openxmlformats.org/officeDocument/2006/relationships/comments" Target="../comments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1.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tabSelected="1" topLeftCell="A37" workbookViewId="0">
      <selection activeCell="B53" sqref="B53"/>
    </sheetView>
  </sheetViews>
  <sheetFormatPr defaultRowHeight="15" x14ac:dyDescent="0.25"/>
  <cols>
    <col min="2" max="2" width="92.140625" customWidth="1"/>
  </cols>
  <sheetData>
    <row r="1" spans="1:2" x14ac:dyDescent="0.25">
      <c r="A1" s="781" t="s">
        <v>162</v>
      </c>
      <c r="B1" s="781"/>
    </row>
    <row r="2" spans="1:2" x14ac:dyDescent="0.25">
      <c r="A2" s="781"/>
      <c r="B2" s="869" t="s">
        <v>173</v>
      </c>
    </row>
    <row r="3" spans="1:2" x14ac:dyDescent="0.25">
      <c r="A3" s="781"/>
      <c r="B3" s="869" t="s">
        <v>175</v>
      </c>
    </row>
    <row r="4" spans="1:2" x14ac:dyDescent="0.25">
      <c r="A4" s="781"/>
      <c r="B4" s="869" t="s">
        <v>185</v>
      </c>
    </row>
    <row r="5" spans="1:2" x14ac:dyDescent="0.25">
      <c r="A5" s="781"/>
      <c r="B5" s="869" t="s">
        <v>190</v>
      </c>
    </row>
    <row r="6" spans="1:2" x14ac:dyDescent="0.25">
      <c r="A6" s="781"/>
      <c r="B6" s="782" t="str">
        <f>'Tabela 5'!$B$4</f>
        <v>Table 5: Qualification structure of employees in FB&amp;H banks</v>
      </c>
    </row>
    <row r="7" spans="1:2" x14ac:dyDescent="0.25">
      <c r="A7" s="781"/>
      <c r="B7" s="869" t="s">
        <v>204</v>
      </c>
    </row>
    <row r="8" spans="1:2" x14ac:dyDescent="0.25">
      <c r="A8" s="781"/>
      <c r="B8" s="869" t="s">
        <v>207</v>
      </c>
    </row>
    <row r="9" spans="1:2" x14ac:dyDescent="0.25">
      <c r="A9" s="781"/>
      <c r="B9" s="869" t="s">
        <v>229</v>
      </c>
    </row>
    <row r="10" spans="1:2" x14ac:dyDescent="0.25">
      <c r="A10" s="781"/>
      <c r="B10" s="869" t="s">
        <v>233</v>
      </c>
    </row>
    <row r="11" spans="1:2" x14ac:dyDescent="0.25">
      <c r="A11" s="781"/>
      <c r="B11" s="869" t="s">
        <v>240</v>
      </c>
    </row>
    <row r="12" spans="1:2" x14ac:dyDescent="0.25">
      <c r="A12" s="781"/>
      <c r="B12" s="869" t="s">
        <v>246</v>
      </c>
    </row>
    <row r="13" spans="1:2" x14ac:dyDescent="0.25">
      <c r="A13" s="781"/>
      <c r="B13" s="869" t="s">
        <v>254</v>
      </c>
    </row>
    <row r="14" spans="1:2" x14ac:dyDescent="0.25">
      <c r="A14" s="781"/>
      <c r="B14" s="869" t="s">
        <v>260</v>
      </c>
    </row>
    <row r="15" spans="1:2" x14ac:dyDescent="0.25">
      <c r="A15" s="781"/>
      <c r="B15" s="869" t="s">
        <v>269</v>
      </c>
    </row>
    <row r="16" spans="1:2" x14ac:dyDescent="0.25">
      <c r="A16" s="781"/>
      <c r="B16" s="869" t="s">
        <v>270</v>
      </c>
    </row>
    <row r="17" spans="1:2" x14ac:dyDescent="0.25">
      <c r="A17" s="781"/>
      <c r="B17" s="869" t="s">
        <v>275</v>
      </c>
    </row>
    <row r="18" spans="1:2" x14ac:dyDescent="0.25">
      <c r="A18" s="781"/>
      <c r="B18" s="869" t="s">
        <v>284</v>
      </c>
    </row>
    <row r="19" spans="1:2" x14ac:dyDescent="0.25">
      <c r="A19" s="781"/>
      <c r="B19" s="869" t="s">
        <v>309</v>
      </c>
    </row>
    <row r="20" spans="1:2" x14ac:dyDescent="0.25">
      <c r="A20" s="781"/>
      <c r="B20" s="869" t="s">
        <v>317</v>
      </c>
    </row>
    <row r="21" spans="1:2" x14ac:dyDescent="0.25">
      <c r="A21" s="781"/>
      <c r="B21" s="869" t="s">
        <v>327</v>
      </c>
    </row>
    <row r="22" spans="1:2" x14ac:dyDescent="0.25">
      <c r="A22" s="781"/>
      <c r="B22" s="869" t="s">
        <v>332</v>
      </c>
    </row>
    <row r="23" spans="1:2" x14ac:dyDescent="0.25">
      <c r="A23" s="781"/>
      <c r="B23" s="869" t="s">
        <v>344</v>
      </c>
    </row>
    <row r="24" spans="1:2" x14ac:dyDescent="0.25">
      <c r="A24" s="781"/>
      <c r="B24" s="869" t="s">
        <v>350</v>
      </c>
    </row>
    <row r="25" spans="1:2" x14ac:dyDescent="0.25">
      <c r="A25" s="781"/>
      <c r="B25" s="869" t="s">
        <v>351</v>
      </c>
    </row>
    <row r="26" spans="1:2" x14ac:dyDescent="0.25">
      <c r="A26" s="781"/>
      <c r="B26" s="869" t="s">
        <v>357</v>
      </c>
    </row>
    <row r="27" spans="1:2" x14ac:dyDescent="0.25">
      <c r="A27" s="781"/>
      <c r="B27" s="869" t="s">
        <v>362</v>
      </c>
    </row>
    <row r="28" spans="1:2" x14ac:dyDescent="0.25">
      <c r="A28" s="781"/>
      <c r="B28" s="869" t="s">
        <v>365</v>
      </c>
    </row>
    <row r="29" spans="1:2" x14ac:dyDescent="0.25">
      <c r="A29" s="781"/>
      <c r="B29" s="869" t="s">
        <v>378</v>
      </c>
    </row>
    <row r="30" spans="1:2" x14ac:dyDescent="0.25">
      <c r="A30" s="781"/>
      <c r="B30" s="869" t="s">
        <v>393</v>
      </c>
    </row>
    <row r="31" spans="1:2" x14ac:dyDescent="0.25">
      <c r="A31" s="781"/>
      <c r="B31" s="869" t="s">
        <v>394</v>
      </c>
    </row>
    <row r="32" spans="1:2" x14ac:dyDescent="0.25">
      <c r="A32" s="781"/>
      <c r="B32" s="869" t="s">
        <v>415</v>
      </c>
    </row>
    <row r="33" spans="1:2" x14ac:dyDescent="0.25">
      <c r="A33" s="781"/>
      <c r="B33" s="869" t="s">
        <v>424</v>
      </c>
    </row>
    <row r="34" spans="1:2" x14ac:dyDescent="0.25">
      <c r="A34" s="781"/>
      <c r="B34" s="869" t="s">
        <v>433</v>
      </c>
    </row>
    <row r="35" spans="1:2" x14ac:dyDescent="0.25">
      <c r="A35" s="781"/>
      <c r="B35" s="869" t="s">
        <v>445</v>
      </c>
    </row>
    <row r="36" spans="1:2" x14ac:dyDescent="0.25">
      <c r="A36" s="781"/>
      <c r="B36" s="869" t="s">
        <v>463</v>
      </c>
    </row>
    <row r="37" spans="1:2" x14ac:dyDescent="0.25">
      <c r="A37" s="781"/>
      <c r="B37" s="869" t="s">
        <v>468</v>
      </c>
    </row>
    <row r="38" spans="1:2" x14ac:dyDescent="0.25">
      <c r="A38" s="781"/>
      <c r="B38" s="869" t="s">
        <v>487</v>
      </c>
    </row>
    <row r="39" spans="1:2" x14ac:dyDescent="0.25">
      <c r="A39" s="781"/>
      <c r="B39" s="869" t="s">
        <v>493</v>
      </c>
    </row>
    <row r="40" spans="1:2" x14ac:dyDescent="0.25">
      <c r="A40" s="781"/>
      <c r="B40" s="869" t="s">
        <v>503</v>
      </c>
    </row>
    <row r="41" spans="1:2" x14ac:dyDescent="0.25">
      <c r="A41" s="781"/>
      <c r="B41" s="869" t="s">
        <v>507</v>
      </c>
    </row>
    <row r="42" spans="1:2" x14ac:dyDescent="0.25">
      <c r="A42" s="781"/>
      <c r="B42" s="869" t="s">
        <v>523</v>
      </c>
    </row>
    <row r="43" spans="1:2" x14ac:dyDescent="0.25">
      <c r="A43" s="781"/>
      <c r="B43" s="869" t="s">
        <v>541</v>
      </c>
    </row>
    <row r="44" spans="1:2" x14ac:dyDescent="0.25">
      <c r="A44" s="781"/>
      <c r="B44" s="869" t="s">
        <v>554</v>
      </c>
    </row>
    <row r="45" spans="1:2" x14ac:dyDescent="0.25">
      <c r="A45" s="781"/>
      <c r="B45" s="869" t="s">
        <v>567</v>
      </c>
    </row>
    <row r="46" spans="1:2" x14ac:dyDescent="0.25">
      <c r="A46" s="781"/>
      <c r="B46" s="869" t="s">
        <v>568</v>
      </c>
    </row>
    <row r="47" spans="1:2" x14ac:dyDescent="0.25">
      <c r="A47" s="781"/>
      <c r="B47" s="869" t="s">
        <v>583</v>
      </c>
    </row>
    <row r="48" spans="1:2" x14ac:dyDescent="0.25">
      <c r="A48" s="781"/>
      <c r="B48" s="869" t="s">
        <v>585</v>
      </c>
    </row>
    <row r="49" spans="1:2" x14ac:dyDescent="0.25">
      <c r="A49" s="781"/>
      <c r="B49" s="941" t="s">
        <v>590</v>
      </c>
    </row>
    <row r="50" spans="1:2" x14ac:dyDescent="0.25">
      <c r="A50" s="781"/>
      <c r="B50" s="941" t="s">
        <v>604</v>
      </c>
    </row>
    <row r="51" spans="1:2" x14ac:dyDescent="0.25">
      <c r="A51" s="781"/>
      <c r="B51" s="941" t="s">
        <v>617</v>
      </c>
    </row>
    <row r="52" spans="1:2" x14ac:dyDescent="0.25">
      <c r="A52" s="781"/>
      <c r="B52" s="941" t="s">
        <v>627</v>
      </c>
    </row>
    <row r="53" spans="1:2" ht="30" x14ac:dyDescent="0.25">
      <c r="A53" s="781"/>
      <c r="B53" s="946" t="s">
        <v>632</v>
      </c>
    </row>
  </sheetData>
  <hyperlinks>
    <hyperlink ref="B3" location="'Tabela 2'!A1" display="Table 2: Ownership structure according to total capital"/>
    <hyperlink ref="B4" location="'Tabela 3'!A1" display="Table 3: Ownership structure according to state-owned, private and foreign capital"/>
    <hyperlink ref="B5" location="'Tabela 4'!A1" display="Table 4: Market shares of banks by ownership type (majority capital)"/>
    <hyperlink ref="B6" location="'Tabela 5'!A1" display="'Tabela 5'!A1"/>
    <hyperlink ref="B7" location="'Tabela 6'!A1" display="Table 6: Total assets per employee"/>
    <hyperlink ref="B8" location="'Tabela 7'!A1" display="Table 7: Balance sheet"/>
    <hyperlink ref="B9" location="'Tabela 8'!A1" display="Table 8: Banks’ assets according to ownership structure"/>
    <hyperlink ref="B10" location="'Tabela 9'!A1" display="Table 9: Share of groups of banks in total assets"/>
    <hyperlink ref="B11" location="'Tabla 10'!A1" display="Table 10: Banks' cash"/>
    <hyperlink ref="B12" location="'Tabela 11'!A1" display="Table 11: Investments in securities according to type of instrument"/>
    <hyperlink ref="B13" location="'Tabela 12'!A1" display="Table 12: Securities of B&amp;H entity governments"/>
    <hyperlink ref="B14" location="'Tabela 13'!A1" display="Table 13: Sector structure of deposits"/>
    <hyperlink ref="B15" location="'Tabela 14'!A1" display="Table 14: Retail savings"/>
    <hyperlink ref="B16" location="'Tabela 15'!A1" display="Table 15: Maturity structure of retail savings deposits by periods"/>
    <hyperlink ref="B17" location="'Tabela 16'!A1" display="Table 16: Retail loans, savings and deposits"/>
    <hyperlink ref="B18" location="'Tabela 17'!A1" display="Table 17: Report on the balance of own funds"/>
    <hyperlink ref="B19" location="'Tabela 18'!A1" display="Table 18: Risk exposure structure"/>
    <hyperlink ref="B20" location="'Tabela 19'!A1" display="Table 19: Capital adequacy indicators"/>
    <hyperlink ref="B21" location="'Tabela 20'!A1" display="Table 20: Financial leverage ratio"/>
    <hyperlink ref="B22" location="'Tabela 21'!A1" display="Table 21: Financial assets, off-balance sheet items and ECL"/>
    <hyperlink ref="B23" location="'Tabela 22'!A1" display="Table 22: Exposures by credit risk grades"/>
    <hyperlink ref="B24" location="'Tabela 23'!A1" display="Table 23: Loan structure by sectors"/>
    <hyperlink ref="B25" location="'Tabela 24'!A1" display="Table 24: Maturity structure of loans"/>
    <hyperlink ref="B26" location="'Tabela 25'!A1" display="Table 25: Loans by credit risk grades"/>
    <hyperlink ref="B27" location="'Tabela 26'!A1" display="Table 26: Actual financial performance: profit/loss"/>
    <hyperlink ref="B28" location="'Tabela 27'!A1" display="Table 27: Structure of total income"/>
    <hyperlink ref="B29" location="'Tabela 28'!A1" display="Table 28: Structure of total expenses"/>
    <hyperlink ref="B30" location="'Tabela 29'!A1" display="Table 29: Profitability, productivity, and efficiency ratios"/>
    <hyperlink ref="B31" location="'Tabela 30'!A1" display="Table 30: LCR"/>
    <hyperlink ref="B32" location="'Tabela 31'!A1" display="Table 31: Maturity structure of deposits by residual maturity"/>
    <hyperlink ref="B33" location="'Tabela 32'!A1" display="Table 32: Liquidity ratios"/>
    <hyperlink ref="B34" location="'Tabela 33'!A1" display="Table 33: Maturity matching of financial assets and financial liabilities of up to 180 days"/>
    <hyperlink ref="B35" location="'Tabela 34'!A1" display="Table 34: Foreign exchange matching of financial assets and financial liabilities (EUR and total)"/>
    <hyperlink ref="B36" location="'Tabela 35'!A1" display="Table 35: Qualification structure of  employees in MCOs in the FB&amp;H"/>
    <hyperlink ref="B37" location="'Tabela 36'!A1" display="Table 36: Microcredit sector’s balance sheet"/>
    <hyperlink ref="B38" location="'Tabela 37'!A1" display="Table 37: Maturity structure of loans taken"/>
    <hyperlink ref="B39" location="'Tabela 38'!A1" display="Table 38: Microcredit sector’s capital structure"/>
    <hyperlink ref="B40" location="'Tabela 39'!A1" display="Table 39: Net microloans"/>
    <hyperlink ref="B41" location="'Tabela 40'!A1" display="Table 40: Sector and maturity structure of microloans"/>
    <hyperlink ref="B42" location="'Tabela 41'!A1" display="Table 41: LLP "/>
    <hyperlink ref="B43" location="'Tabela 42'!A1" display="Table 42: Structure of total income"/>
    <hyperlink ref="B45" location="'Tabela 44'!A1" display="Table 44: Qualification structure of employees in leasing companies in the FB&amp;H"/>
    <hyperlink ref="B46" location="'Tabela 45'!A1" display="Table 45: Structure of financial leasing receivables"/>
    <hyperlink ref="B47" location="'Tabela 46'!A1" display="Table 46: Structure of financial leasing receivables – comparative overview"/>
    <hyperlink ref="B48" location="'Tabela 47'!A1" display="Table 47: Structure of net balance sheet assets positions"/>
    <hyperlink ref="B53" location="'Tabela 52'!A1" display="Table 52: Redeemed monetary claims and settled payables of buyers to suppliers in the FB&amp;H-by type of factoring and domicile status"/>
    <hyperlink ref="B52" location="'Tabela 51'!A1" display="Table 51: Structure of the number of concluded contracts and financing amount of the leasing system"/>
    <hyperlink ref="B51" location="'Tabela 50'!A1" display="Table 50: Structure of total expenses"/>
    <hyperlink ref="B50" location="'Tabela 49'!A1" display="Table 49: Structure of total income"/>
    <hyperlink ref="B49" location="'Tabela 48'!A1" display="Table 48: Overview of financial leasing reserves"/>
    <hyperlink ref="B44" location="'Tabela 43'!A1" display="Table 43: Structure of total expenses"/>
    <hyperlink ref="B2" location="'Tabela 1'!A1" display="Table 1: Banks in the FB&amp;H, organisational parts of RS banks doing business in the FB&amp;H"/>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4"/>
  <sheetViews>
    <sheetView workbookViewId="0">
      <selection activeCell="C18" sqref="C18"/>
    </sheetView>
  </sheetViews>
  <sheetFormatPr defaultRowHeight="15" x14ac:dyDescent="0.25"/>
  <cols>
    <col min="2" max="2" width="7.7109375" customWidth="1"/>
    <col min="3" max="3" width="28.85546875" customWidth="1"/>
    <col min="4" max="4" width="14.140625" customWidth="1"/>
    <col min="5" max="5" width="12.140625" customWidth="1"/>
    <col min="6" max="6" width="14.140625" customWidth="1"/>
    <col min="7" max="7" width="15.85546875" customWidth="1"/>
    <col min="8" max="8" width="12.140625" customWidth="1"/>
    <col min="9" max="9" width="13.140625" customWidth="1"/>
    <col min="10" max="10" width="15.140625" customWidth="1"/>
    <col min="11" max="11" width="12.42578125" customWidth="1"/>
    <col min="12" max="12" width="13" customWidth="1"/>
  </cols>
  <sheetData>
    <row r="3" spans="2:12" ht="16.5" thickBot="1" x14ac:dyDescent="0.3">
      <c r="C3" s="7" t="s">
        <v>4</v>
      </c>
      <c r="D3" s="4"/>
      <c r="E3" s="4"/>
      <c r="F3" s="4"/>
      <c r="G3" s="4"/>
      <c r="H3" s="4"/>
      <c r="I3" s="4"/>
      <c r="J3" s="4"/>
      <c r="K3" s="4"/>
      <c r="L3" s="26" t="s">
        <v>178</v>
      </c>
    </row>
    <row r="4" spans="2:12" ht="20.100000000000001" customHeight="1" thickBot="1" x14ac:dyDescent="0.3">
      <c r="B4" s="1015" t="s">
        <v>233</v>
      </c>
      <c r="C4" s="1016"/>
      <c r="D4" s="1016"/>
      <c r="E4" s="1016"/>
      <c r="F4" s="1016"/>
      <c r="G4" s="1016"/>
      <c r="H4" s="1016"/>
      <c r="I4" s="1016"/>
      <c r="J4" s="1016"/>
      <c r="K4" s="1016"/>
      <c r="L4" s="1017"/>
    </row>
    <row r="5" spans="2:12" ht="15.75" x14ac:dyDescent="0.25">
      <c r="B5" s="1018" t="s">
        <v>163</v>
      </c>
      <c r="C5" s="1022" t="s">
        <v>234</v>
      </c>
      <c r="D5" s="1022" t="s">
        <v>57</v>
      </c>
      <c r="E5" s="1022"/>
      <c r="F5" s="1022"/>
      <c r="G5" s="1022" t="s">
        <v>133</v>
      </c>
      <c r="H5" s="1022"/>
      <c r="I5" s="1022"/>
      <c r="J5" s="1022" t="s">
        <v>139</v>
      </c>
      <c r="K5" s="1022"/>
      <c r="L5" s="1023"/>
    </row>
    <row r="6" spans="2:12" ht="32.25" thickBot="1" x14ac:dyDescent="0.3">
      <c r="B6" s="1019"/>
      <c r="C6" s="1021"/>
      <c r="D6" s="848" t="s">
        <v>182</v>
      </c>
      <c r="E6" s="848" t="s">
        <v>183</v>
      </c>
      <c r="F6" s="848" t="s">
        <v>191</v>
      </c>
      <c r="G6" s="848" t="s">
        <v>182</v>
      </c>
      <c r="H6" s="848" t="s">
        <v>183</v>
      </c>
      <c r="I6" s="848" t="s">
        <v>191</v>
      </c>
      <c r="J6" s="848" t="s">
        <v>182</v>
      </c>
      <c r="K6" s="848" t="s">
        <v>183</v>
      </c>
      <c r="L6" s="848" t="s">
        <v>191</v>
      </c>
    </row>
    <row r="7" spans="2:12" ht="15.75" thickBot="1" x14ac:dyDescent="0.3">
      <c r="B7" s="405">
        <v>1</v>
      </c>
      <c r="C7" s="242">
        <v>2</v>
      </c>
      <c r="D7" s="242">
        <v>3</v>
      </c>
      <c r="E7" s="242">
        <v>4</v>
      </c>
      <c r="F7" s="242">
        <v>5</v>
      </c>
      <c r="G7" s="242">
        <v>6</v>
      </c>
      <c r="H7" s="242">
        <v>7</v>
      </c>
      <c r="I7" s="242">
        <v>8</v>
      </c>
      <c r="J7" s="242">
        <v>9</v>
      </c>
      <c r="K7" s="242">
        <v>10</v>
      </c>
      <c r="L7" s="243">
        <v>11</v>
      </c>
    </row>
    <row r="8" spans="2:12" ht="15.75" x14ac:dyDescent="0.25">
      <c r="B8" s="274" t="s">
        <v>65</v>
      </c>
      <c r="C8" s="874" t="s">
        <v>235</v>
      </c>
      <c r="D8" s="138">
        <v>13686527</v>
      </c>
      <c r="E8" s="394">
        <f>D8/D$13*100</f>
        <v>56.516157894928099</v>
      </c>
      <c r="F8" s="395">
        <v>3</v>
      </c>
      <c r="G8" s="138">
        <v>13375256</v>
      </c>
      <c r="H8" s="394">
        <f>G8/G$13*100</f>
        <v>54.824626447516643</v>
      </c>
      <c r="I8" s="395">
        <v>3</v>
      </c>
      <c r="J8" s="396">
        <v>13607462</v>
      </c>
      <c r="K8" s="394">
        <f>J8/J$13*100</f>
        <v>55.479409691724435</v>
      </c>
      <c r="L8" s="397">
        <v>3</v>
      </c>
    </row>
    <row r="9" spans="2:12" ht="15.75" x14ac:dyDescent="0.25">
      <c r="B9" s="275" t="s">
        <v>66</v>
      </c>
      <c r="C9" s="874" t="s">
        <v>236</v>
      </c>
      <c r="D9" s="137">
        <v>6652374</v>
      </c>
      <c r="E9" s="392">
        <f t="shared" ref="E9:E12" si="0">D9/D$13*100</f>
        <v>27.469833607906107</v>
      </c>
      <c r="F9" s="393">
        <v>5</v>
      </c>
      <c r="G9" s="137">
        <v>7906422</v>
      </c>
      <c r="H9" s="392">
        <f t="shared" ref="H9:H12" si="1">G9/G$13*100</f>
        <v>32.408099903764644</v>
      </c>
      <c r="I9" s="393">
        <v>6</v>
      </c>
      <c r="J9" s="137">
        <v>6909546</v>
      </c>
      <c r="K9" s="392">
        <f t="shared" ref="K9:K12" si="2">J9/J$13*100</f>
        <v>28.171126497932956</v>
      </c>
      <c r="L9" s="398">
        <v>5</v>
      </c>
    </row>
    <row r="10" spans="2:12" ht="15.75" x14ac:dyDescent="0.25">
      <c r="B10" s="275" t="s">
        <v>67</v>
      </c>
      <c r="C10" s="874" t="s">
        <v>237</v>
      </c>
      <c r="D10" s="137">
        <v>3451044</v>
      </c>
      <c r="E10" s="392">
        <f t="shared" si="0"/>
        <v>14.250492298473109</v>
      </c>
      <c r="F10" s="393">
        <v>5</v>
      </c>
      <c r="G10" s="137">
        <v>2708664</v>
      </c>
      <c r="H10" s="392">
        <f t="shared" si="1"/>
        <v>11.102702779807446</v>
      </c>
      <c r="I10" s="393">
        <v>4</v>
      </c>
      <c r="J10" s="137">
        <v>3598902</v>
      </c>
      <c r="K10" s="392">
        <f t="shared" si="2"/>
        <v>14.673196110954889</v>
      </c>
      <c r="L10" s="398">
        <v>5</v>
      </c>
    </row>
    <row r="11" spans="2:12" ht="15.75" x14ac:dyDescent="0.25">
      <c r="B11" s="275" t="s">
        <v>69</v>
      </c>
      <c r="C11" s="874" t="s">
        <v>238</v>
      </c>
      <c r="D11" s="137">
        <v>427071</v>
      </c>
      <c r="E11" s="392">
        <f t="shared" si="0"/>
        <v>1.7635161986926877</v>
      </c>
      <c r="F11" s="393">
        <v>2</v>
      </c>
      <c r="G11" s="137">
        <v>406096</v>
      </c>
      <c r="H11" s="392">
        <f t="shared" si="1"/>
        <v>1.664570868911273</v>
      </c>
      <c r="I11" s="393">
        <v>2</v>
      </c>
      <c r="J11" s="137">
        <v>411139</v>
      </c>
      <c r="K11" s="392">
        <f t="shared" si="2"/>
        <v>1.6762676993877248</v>
      </c>
      <c r="L11" s="398">
        <v>2</v>
      </c>
    </row>
    <row r="12" spans="2:12" ht="16.5" thickBot="1" x14ac:dyDescent="0.3">
      <c r="B12" s="399" t="s">
        <v>70</v>
      </c>
      <c r="C12" s="875" t="s">
        <v>239</v>
      </c>
      <c r="D12" s="401">
        <v>0</v>
      </c>
      <c r="E12" s="402">
        <f t="shared" si="0"/>
        <v>0</v>
      </c>
      <c r="F12" s="403">
        <v>0</v>
      </c>
      <c r="G12" s="401">
        <v>0</v>
      </c>
      <c r="H12" s="402">
        <f t="shared" si="1"/>
        <v>0</v>
      </c>
      <c r="I12" s="403">
        <v>0</v>
      </c>
      <c r="J12" s="401">
        <v>0</v>
      </c>
      <c r="K12" s="402">
        <f t="shared" si="2"/>
        <v>0</v>
      </c>
      <c r="L12" s="404">
        <v>0</v>
      </c>
    </row>
    <row r="13" spans="2:12" ht="20.100000000000001" customHeight="1" thickBot="1" x14ac:dyDescent="0.3">
      <c r="B13" s="1020" t="s">
        <v>181</v>
      </c>
      <c r="C13" s="1021"/>
      <c r="D13" s="245">
        <f>SUM(D8:D12)</f>
        <v>24217016</v>
      </c>
      <c r="E13" s="40">
        <f>SUM(E8:E12)</f>
        <v>100</v>
      </c>
      <c r="F13" s="24">
        <f t="shared" ref="F13:L13" si="3">SUM(F8:F12)</f>
        <v>15</v>
      </c>
      <c r="G13" s="245">
        <f t="shared" si="3"/>
        <v>24396438</v>
      </c>
      <c r="H13" s="40">
        <f t="shared" si="3"/>
        <v>100</v>
      </c>
      <c r="I13" s="24">
        <f t="shared" si="3"/>
        <v>15</v>
      </c>
      <c r="J13" s="245">
        <f t="shared" si="3"/>
        <v>24527049</v>
      </c>
      <c r="K13" s="40">
        <f t="shared" si="3"/>
        <v>100</v>
      </c>
      <c r="L13" s="52">
        <f t="shared" si="3"/>
        <v>15</v>
      </c>
    </row>
    <row r="14" spans="2:12" ht="15.75" x14ac:dyDescent="0.25">
      <c r="C14" s="4"/>
      <c r="D14" s="4"/>
      <c r="E14" s="4"/>
      <c r="F14" s="4"/>
      <c r="G14" s="4"/>
      <c r="H14" s="4"/>
      <c r="I14" s="4"/>
      <c r="J14" s="4"/>
      <c r="K14" s="4"/>
      <c r="L14" s="4"/>
    </row>
  </sheetData>
  <mergeCells count="7">
    <mergeCell ref="B4:L4"/>
    <mergeCell ref="B5:B6"/>
    <mergeCell ref="B13:C13"/>
    <mergeCell ref="C5:C6"/>
    <mergeCell ref="D5:F5"/>
    <mergeCell ref="G5:I5"/>
    <mergeCell ref="J5:L5"/>
  </mergeCells>
  <pageMargins left="0.7" right="0.7" top="0.75" bottom="0.75" header="0.3" footer="0.3"/>
  <pageSetup orientation="portrait" r:id="rId1"/>
  <ignoredErrors>
    <ignoredError sqref="D13 F13:G13 I13:J13 L13"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workbookViewId="0">
      <selection activeCell="C16" sqref="C16"/>
    </sheetView>
  </sheetViews>
  <sheetFormatPr defaultRowHeight="15" x14ac:dyDescent="0.25"/>
  <cols>
    <col min="3" max="3" width="31.42578125" customWidth="1"/>
    <col min="4" max="4" width="17" customWidth="1"/>
    <col min="5" max="5" width="13.140625" customWidth="1"/>
    <col min="6" max="6" width="18.85546875" customWidth="1"/>
    <col min="7" max="7" width="12.140625" customWidth="1"/>
    <col min="8" max="8" width="16.140625" customWidth="1"/>
    <col min="9" max="9" width="13" customWidth="1"/>
    <col min="10" max="10" width="12.140625" customWidth="1"/>
    <col min="11" max="11" width="14.140625" customWidth="1"/>
  </cols>
  <sheetData>
    <row r="2" spans="2:13" ht="15.75" x14ac:dyDescent="0.25">
      <c r="C2" s="4"/>
      <c r="D2" s="4"/>
      <c r="E2" s="4"/>
      <c r="F2" s="4"/>
      <c r="G2" s="4"/>
      <c r="H2" s="4"/>
      <c r="I2" s="4"/>
      <c r="J2" s="4"/>
      <c r="K2" s="4"/>
    </row>
    <row r="3" spans="2:13" ht="16.5" thickBot="1" x14ac:dyDescent="0.3">
      <c r="C3" s="3" t="s">
        <v>5</v>
      </c>
      <c r="D3" s="4"/>
      <c r="E3" s="4"/>
      <c r="F3" s="4"/>
      <c r="G3" s="4"/>
      <c r="H3" s="4"/>
      <c r="I3" s="4"/>
      <c r="J3" s="4"/>
      <c r="K3" s="26" t="s">
        <v>178</v>
      </c>
    </row>
    <row r="4" spans="2:13" ht="20.100000000000001" customHeight="1" thickBot="1" x14ac:dyDescent="0.3">
      <c r="B4" s="1024" t="s">
        <v>240</v>
      </c>
      <c r="C4" s="1025"/>
      <c r="D4" s="1025"/>
      <c r="E4" s="1025"/>
      <c r="F4" s="1025"/>
      <c r="G4" s="1025"/>
      <c r="H4" s="1025"/>
      <c r="I4" s="1025"/>
      <c r="J4" s="1025"/>
      <c r="K4" s="1026"/>
    </row>
    <row r="5" spans="2:13" ht="15.75" x14ac:dyDescent="0.25">
      <c r="B5" s="1018" t="s">
        <v>163</v>
      </c>
      <c r="C5" s="1029" t="s">
        <v>211</v>
      </c>
      <c r="D5" s="1029" t="s">
        <v>57</v>
      </c>
      <c r="E5" s="1029"/>
      <c r="F5" s="1031" t="s">
        <v>133</v>
      </c>
      <c r="G5" s="1031"/>
      <c r="H5" s="1029" t="s">
        <v>139</v>
      </c>
      <c r="I5" s="1029"/>
      <c r="J5" s="1029" t="s">
        <v>184</v>
      </c>
      <c r="K5" s="1030"/>
    </row>
    <row r="6" spans="2:13" ht="16.5" thickBot="1" x14ac:dyDescent="0.3">
      <c r="B6" s="1019"/>
      <c r="C6" s="1028"/>
      <c r="D6" s="851" t="s">
        <v>182</v>
      </c>
      <c r="E6" s="851" t="s">
        <v>183</v>
      </c>
      <c r="F6" s="851" t="s">
        <v>182</v>
      </c>
      <c r="G6" s="851" t="s">
        <v>183</v>
      </c>
      <c r="H6" s="851" t="s">
        <v>182</v>
      </c>
      <c r="I6" s="851" t="s">
        <v>183</v>
      </c>
      <c r="J6" s="212" t="s">
        <v>121</v>
      </c>
      <c r="K6" s="211" t="s">
        <v>122</v>
      </c>
    </row>
    <row r="7" spans="2:13" ht="15.75" thickBot="1" x14ac:dyDescent="0.3">
      <c r="B7" s="248">
        <v>1</v>
      </c>
      <c r="C7" s="242">
        <v>2</v>
      </c>
      <c r="D7" s="242">
        <v>3</v>
      </c>
      <c r="E7" s="242">
        <v>4</v>
      </c>
      <c r="F7" s="242">
        <v>5</v>
      </c>
      <c r="G7" s="242">
        <v>6</v>
      </c>
      <c r="H7" s="242">
        <v>7</v>
      </c>
      <c r="I7" s="242">
        <v>8</v>
      </c>
      <c r="J7" s="242">
        <v>9</v>
      </c>
      <c r="K7" s="243">
        <v>10</v>
      </c>
    </row>
    <row r="8" spans="2:13" ht="18" customHeight="1" x14ac:dyDescent="0.25">
      <c r="B8" s="251" t="s">
        <v>65</v>
      </c>
      <c r="C8" s="874" t="s">
        <v>241</v>
      </c>
      <c r="D8" s="133">
        <v>1004445</v>
      </c>
      <c r="E8" s="132">
        <f>D8/D$13*100</f>
        <v>13.144484706676771</v>
      </c>
      <c r="F8" s="133">
        <v>1267712</v>
      </c>
      <c r="G8" s="132">
        <f>F8/F$13*100</f>
        <v>17.0974757286791</v>
      </c>
      <c r="H8" s="252">
        <v>1385515</v>
      </c>
      <c r="I8" s="253">
        <f>H8/H$13*100</f>
        <v>18.620088324517951</v>
      </c>
      <c r="J8" s="134">
        <f>F8/D8*100</f>
        <v>126.21019568020151</v>
      </c>
      <c r="K8" s="135">
        <f>H8/F8*100</f>
        <v>109.29256802806945</v>
      </c>
      <c r="M8" s="51"/>
    </row>
    <row r="9" spans="2:13" ht="18" customHeight="1" x14ac:dyDescent="0.25">
      <c r="B9" s="254" t="s">
        <v>66</v>
      </c>
      <c r="C9" s="874" t="s">
        <v>242</v>
      </c>
      <c r="D9" s="33">
        <v>4329659</v>
      </c>
      <c r="E9" s="36">
        <f t="shared" ref="E9:E12" si="0">D9/D$13*100</f>
        <v>56.65928598442467</v>
      </c>
      <c r="F9" s="33">
        <v>4478515</v>
      </c>
      <c r="G9" s="36">
        <f t="shared" ref="G9:G12" si="1">F9/F$13*100</f>
        <v>60.401180641206587</v>
      </c>
      <c r="H9" s="246">
        <v>4304128</v>
      </c>
      <c r="I9" s="247">
        <f>H9/H$13*100</f>
        <v>57.843649126881189</v>
      </c>
      <c r="J9" s="39">
        <f t="shared" ref="J9:J12" si="2">F9/D9*100</f>
        <v>103.43805366658205</v>
      </c>
      <c r="K9" s="35">
        <f t="shared" ref="K9:K13" si="3">H9/F9*100</f>
        <v>96.106142326195183</v>
      </c>
      <c r="M9" s="51"/>
    </row>
    <row r="10" spans="2:13" ht="32.25" customHeight="1" x14ac:dyDescent="0.25">
      <c r="B10" s="254" t="s">
        <v>67</v>
      </c>
      <c r="C10" s="874" t="s">
        <v>243</v>
      </c>
      <c r="D10" s="33">
        <v>48611</v>
      </c>
      <c r="E10" s="36">
        <f t="shared" si="0"/>
        <v>0.63613890862741551</v>
      </c>
      <c r="F10" s="33">
        <v>30194</v>
      </c>
      <c r="G10" s="36">
        <f t="shared" si="1"/>
        <v>0.40722276207193497</v>
      </c>
      <c r="H10" s="246">
        <v>12082</v>
      </c>
      <c r="I10" s="247">
        <f>H10/H$13*100</f>
        <v>0.16237132556257122</v>
      </c>
      <c r="J10" s="39">
        <f t="shared" si="2"/>
        <v>62.113513402316343</v>
      </c>
      <c r="K10" s="35">
        <f t="shared" si="3"/>
        <v>40.014572431608933</v>
      </c>
      <c r="M10" s="51"/>
    </row>
    <row r="11" spans="2:13" ht="33.75" customHeight="1" x14ac:dyDescent="0.25">
      <c r="B11" s="254" t="s">
        <v>69</v>
      </c>
      <c r="C11" s="874" t="s">
        <v>244</v>
      </c>
      <c r="D11" s="33">
        <v>2258758</v>
      </c>
      <c r="E11" s="36">
        <f t="shared" si="0"/>
        <v>29.558821027616052</v>
      </c>
      <c r="F11" s="33">
        <v>1638190</v>
      </c>
      <c r="G11" s="36">
        <f t="shared" si="1"/>
        <v>22.094066920534647</v>
      </c>
      <c r="H11" s="246">
        <v>1739242</v>
      </c>
      <c r="I11" s="247">
        <f>H11/H$13*100</f>
        <v>23.373864344818532</v>
      </c>
      <c r="J11" s="39">
        <f t="shared" si="2"/>
        <v>72.526140471887643</v>
      </c>
      <c r="K11" s="35">
        <f t="shared" si="3"/>
        <v>106.16851525158863</v>
      </c>
      <c r="M11" s="51"/>
    </row>
    <row r="12" spans="2:13" ht="21" customHeight="1" thickBot="1" x14ac:dyDescent="0.3">
      <c r="B12" s="255" t="s">
        <v>70</v>
      </c>
      <c r="C12" s="875" t="s">
        <v>245</v>
      </c>
      <c r="D12" s="256">
        <v>97</v>
      </c>
      <c r="E12" s="257">
        <f t="shared" si="0"/>
        <v>1.269372655095746E-3</v>
      </c>
      <c r="F12" s="256">
        <v>4</v>
      </c>
      <c r="G12" s="257">
        <f t="shared" si="1"/>
        <v>5.3947507726294625E-5</v>
      </c>
      <c r="H12" s="258">
        <v>2</v>
      </c>
      <c r="I12" s="259">
        <f>H12/H$13*100</f>
        <v>2.6878219758743788E-5</v>
      </c>
      <c r="J12" s="260">
        <f t="shared" si="2"/>
        <v>4.1237113402061851</v>
      </c>
      <c r="K12" s="38">
        <f t="shared" si="3"/>
        <v>50</v>
      </c>
      <c r="M12" s="51"/>
    </row>
    <row r="13" spans="2:13" ht="19.5" customHeight="1" thickBot="1" x14ac:dyDescent="0.3">
      <c r="B13" s="1027" t="s">
        <v>181</v>
      </c>
      <c r="C13" s="1028"/>
      <c r="D13" s="34">
        <f t="shared" ref="D13:I13" si="4">SUM(D8:D12)</f>
        <v>7641570</v>
      </c>
      <c r="E13" s="126">
        <f t="shared" si="4"/>
        <v>100.00000000000001</v>
      </c>
      <c r="F13" s="34">
        <f t="shared" si="4"/>
        <v>7414615</v>
      </c>
      <c r="G13" s="126">
        <f t="shared" si="4"/>
        <v>99.999999999999986</v>
      </c>
      <c r="H13" s="249">
        <f t="shared" si="4"/>
        <v>7440969</v>
      </c>
      <c r="I13" s="250">
        <f t="shared" si="4"/>
        <v>100</v>
      </c>
      <c r="J13" s="126">
        <f>F13/D13*100</f>
        <v>97.029995144976752</v>
      </c>
      <c r="K13" s="37">
        <f t="shared" si="3"/>
        <v>100.35543315465469</v>
      </c>
      <c r="M13" s="51"/>
    </row>
    <row r="14" spans="2:13" ht="15.75" x14ac:dyDescent="0.25">
      <c r="C14" s="4"/>
      <c r="D14" s="4"/>
      <c r="E14" s="4"/>
      <c r="F14" s="4"/>
      <c r="G14" s="4"/>
      <c r="H14" s="4"/>
      <c r="I14" s="4"/>
      <c r="J14" s="4"/>
      <c r="K14" s="4"/>
    </row>
  </sheetData>
  <mergeCells count="8">
    <mergeCell ref="B5:B6"/>
    <mergeCell ref="B4:K4"/>
    <mergeCell ref="B13:C13"/>
    <mergeCell ref="C5:C6"/>
    <mergeCell ref="D5:E5"/>
    <mergeCell ref="H5:I5"/>
    <mergeCell ref="J5:K5"/>
    <mergeCell ref="F5:G5"/>
  </mergeCells>
  <pageMargins left="0.7" right="0.7" top="0.75" bottom="0.75" header="0.3" footer="0.3"/>
  <pageSetup orientation="portrait" r:id="rId1"/>
  <ignoredErrors>
    <ignoredError sqref="D13 F13 H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
  <sheetViews>
    <sheetView workbookViewId="0">
      <selection activeCell="E19" sqref="E19"/>
    </sheetView>
  </sheetViews>
  <sheetFormatPr defaultRowHeight="15" x14ac:dyDescent="0.25"/>
  <cols>
    <col min="3" max="3" width="26.85546875" customWidth="1"/>
    <col min="4" max="4" width="16.85546875" customWidth="1"/>
    <col min="5" max="5" width="13.140625" customWidth="1"/>
    <col min="6" max="6" width="16" customWidth="1"/>
    <col min="7" max="7" width="13.140625" customWidth="1"/>
    <col min="8" max="8" width="17.28515625" customWidth="1"/>
    <col min="9" max="9" width="13.85546875" customWidth="1"/>
    <col min="10" max="10" width="14.140625" customWidth="1"/>
    <col min="11" max="11" width="14.85546875" customWidth="1"/>
  </cols>
  <sheetData>
    <row r="2" spans="2:13" ht="15.75" x14ac:dyDescent="0.25">
      <c r="C2" s="4"/>
      <c r="D2" s="4"/>
      <c r="E2" s="4"/>
      <c r="F2" s="4"/>
      <c r="G2" s="4"/>
      <c r="H2" s="4"/>
      <c r="I2" s="4"/>
      <c r="J2" s="4"/>
      <c r="K2" s="4"/>
    </row>
    <row r="3" spans="2:13" ht="15.75" x14ac:dyDescent="0.25">
      <c r="C3" s="4"/>
      <c r="D3" s="4"/>
      <c r="E3" s="4"/>
      <c r="F3" s="4"/>
      <c r="G3" s="4"/>
      <c r="H3" s="4"/>
      <c r="I3" s="4"/>
      <c r="J3" s="4"/>
      <c r="K3" s="4"/>
    </row>
    <row r="4" spans="2:13" ht="16.5" thickBot="1" x14ac:dyDescent="0.3">
      <c r="C4" s="7" t="s">
        <v>7</v>
      </c>
      <c r="D4" s="4"/>
      <c r="E4" s="4"/>
      <c r="F4" s="4"/>
      <c r="G4" s="4"/>
      <c r="H4" s="4"/>
      <c r="I4" s="4"/>
      <c r="J4" s="4"/>
      <c r="K4" s="26" t="s">
        <v>178</v>
      </c>
    </row>
    <row r="5" spans="2:13" ht="20.100000000000001" customHeight="1" thickBot="1" x14ac:dyDescent="0.3">
      <c r="B5" s="1033" t="s">
        <v>246</v>
      </c>
      <c r="C5" s="1034"/>
      <c r="D5" s="1034"/>
      <c r="E5" s="1034"/>
      <c r="F5" s="1034"/>
      <c r="G5" s="1034"/>
      <c r="H5" s="1034"/>
      <c r="I5" s="1034"/>
      <c r="J5" s="1034"/>
      <c r="K5" s="1035"/>
    </row>
    <row r="6" spans="2:13" ht="16.5" thickBot="1" x14ac:dyDescent="0.3">
      <c r="B6" s="1018" t="s">
        <v>163</v>
      </c>
      <c r="C6" s="1039" t="s">
        <v>247</v>
      </c>
      <c r="D6" s="1042" t="s">
        <v>57</v>
      </c>
      <c r="E6" s="1042"/>
      <c r="F6" s="1042" t="s">
        <v>133</v>
      </c>
      <c r="G6" s="1042"/>
      <c r="H6" s="1042" t="s">
        <v>139</v>
      </c>
      <c r="I6" s="1042"/>
      <c r="J6" s="1042" t="s">
        <v>184</v>
      </c>
      <c r="K6" s="1043"/>
    </row>
    <row r="7" spans="2:13" ht="16.5" thickBot="1" x14ac:dyDescent="0.3">
      <c r="B7" s="1032"/>
      <c r="C7" s="1040"/>
      <c r="D7" s="1042" t="s">
        <v>182</v>
      </c>
      <c r="E7" s="852" t="s">
        <v>183</v>
      </c>
      <c r="F7" s="1042" t="s">
        <v>182</v>
      </c>
      <c r="G7" s="852" t="s">
        <v>183</v>
      </c>
      <c r="H7" s="1042" t="s">
        <v>182</v>
      </c>
      <c r="I7" s="852" t="s">
        <v>183</v>
      </c>
      <c r="J7" s="1045" t="s">
        <v>121</v>
      </c>
      <c r="K7" s="1038" t="s">
        <v>122</v>
      </c>
    </row>
    <row r="8" spans="2:13" ht="15.75" hidden="1" customHeight="1" x14ac:dyDescent="0.25">
      <c r="B8" s="261"/>
      <c r="C8" s="1041"/>
      <c r="D8" s="1044"/>
      <c r="E8" s="853" t="s">
        <v>6</v>
      </c>
      <c r="F8" s="1044"/>
      <c r="G8" s="853" t="s">
        <v>6</v>
      </c>
      <c r="H8" s="1044"/>
      <c r="I8" s="853" t="s">
        <v>6</v>
      </c>
      <c r="J8" s="1045"/>
      <c r="K8" s="1038"/>
    </row>
    <row r="9" spans="2:13" ht="15.75" thickBot="1" x14ac:dyDescent="0.3">
      <c r="B9" s="244">
        <v>1</v>
      </c>
      <c r="C9" s="262">
        <v>2</v>
      </c>
      <c r="D9" s="262">
        <v>3</v>
      </c>
      <c r="E9" s="262">
        <v>4</v>
      </c>
      <c r="F9" s="262">
        <v>5</v>
      </c>
      <c r="G9" s="262">
        <v>6</v>
      </c>
      <c r="H9" s="262">
        <v>7</v>
      </c>
      <c r="I9" s="262">
        <v>8</v>
      </c>
      <c r="J9" s="262">
        <v>9</v>
      </c>
      <c r="K9" s="263">
        <v>10</v>
      </c>
    </row>
    <row r="10" spans="2:13" ht="23.1" customHeight="1" x14ac:dyDescent="0.25">
      <c r="B10" s="274" t="s">
        <v>65</v>
      </c>
      <c r="C10" s="878" t="s">
        <v>248</v>
      </c>
      <c r="D10" s="131">
        <v>11762</v>
      </c>
      <c r="E10" s="267">
        <f>D10/D$15*100</f>
        <v>0.80409086869432655</v>
      </c>
      <c r="F10" s="131">
        <v>11844</v>
      </c>
      <c r="G10" s="267">
        <f>F10/F$15*100</f>
        <v>0.70188371984148945</v>
      </c>
      <c r="H10" s="131">
        <v>12147</v>
      </c>
      <c r="I10" s="267">
        <f>H10/H$15*100</f>
        <v>0.70342522393556772</v>
      </c>
      <c r="J10" s="268">
        <f>F10/D10*100</f>
        <v>100.69716034687978</v>
      </c>
      <c r="K10" s="269">
        <f>H10/F10*100</f>
        <v>102.55825734549137</v>
      </c>
    </row>
    <row r="11" spans="2:13" ht="23.1" customHeight="1" x14ac:dyDescent="0.25">
      <c r="B11" s="275" t="s">
        <v>66</v>
      </c>
      <c r="C11" s="878" t="s">
        <v>249</v>
      </c>
      <c r="D11" s="130">
        <f>SUM(D12:D14)</f>
        <v>1451008</v>
      </c>
      <c r="E11" s="264">
        <f t="shared" ref="E11:E14" si="0">D11/D$15*100</f>
        <v>99.195909131305669</v>
      </c>
      <c r="F11" s="130">
        <f>SUM(F12:F14)</f>
        <v>1675615</v>
      </c>
      <c r="G11" s="264">
        <f t="shared" ref="G11:G14" si="1">F11/F$15*100</f>
        <v>99.29811628015851</v>
      </c>
      <c r="H11" s="130">
        <f>SUM(H12:H14)</f>
        <v>1714689</v>
      </c>
      <c r="I11" s="264">
        <f t="shared" ref="I11:I14" si="2">H11/H$15*100</f>
        <v>99.296574776064432</v>
      </c>
      <c r="J11" s="265">
        <f t="shared" ref="J11:J14" si="3">F11/D11*100</f>
        <v>115.47937709509529</v>
      </c>
      <c r="K11" s="270">
        <f t="shared" ref="K11:K15" si="4">H11/F11*100</f>
        <v>102.3319199219391</v>
      </c>
    </row>
    <row r="12" spans="2:13" ht="30" customHeight="1" x14ac:dyDescent="0.25">
      <c r="B12" s="275" t="s">
        <v>90</v>
      </c>
      <c r="C12" s="878" t="s">
        <v>250</v>
      </c>
      <c r="D12" s="130">
        <v>747632</v>
      </c>
      <c r="E12" s="264">
        <f t="shared" si="0"/>
        <v>51.110700930426525</v>
      </c>
      <c r="F12" s="130">
        <v>992337</v>
      </c>
      <c r="G12" s="264">
        <f t="shared" si="1"/>
        <v>58.806584337752795</v>
      </c>
      <c r="H12" s="130">
        <v>1018841</v>
      </c>
      <c r="I12" s="264">
        <f t="shared" si="2"/>
        <v>59.000449376779265</v>
      </c>
      <c r="J12" s="265">
        <f t="shared" si="3"/>
        <v>132.73067498448435</v>
      </c>
      <c r="K12" s="270">
        <f t="shared" si="4"/>
        <v>102.67086685269217</v>
      </c>
    </row>
    <row r="13" spans="2:13" ht="30.75" customHeight="1" x14ac:dyDescent="0.25">
      <c r="B13" s="275" t="s">
        <v>91</v>
      </c>
      <c r="C13" s="878" t="s">
        <v>251</v>
      </c>
      <c r="D13" s="130">
        <v>549649</v>
      </c>
      <c r="E13" s="264">
        <f t="shared" si="0"/>
        <v>37.575900517511293</v>
      </c>
      <c r="F13" s="130">
        <v>544646</v>
      </c>
      <c r="G13" s="264">
        <f t="shared" si="1"/>
        <v>32.276102708273207</v>
      </c>
      <c r="H13" s="130">
        <v>562969</v>
      </c>
      <c r="I13" s="264">
        <f t="shared" si="2"/>
        <v>32.601185057527175</v>
      </c>
      <c r="J13" s="265">
        <f t="shared" si="3"/>
        <v>99.089782752265535</v>
      </c>
      <c r="K13" s="270">
        <f t="shared" si="4"/>
        <v>103.36420353771074</v>
      </c>
    </row>
    <row r="14" spans="2:13" ht="24.75" customHeight="1" thickBot="1" x14ac:dyDescent="0.3">
      <c r="B14" s="275" t="s">
        <v>92</v>
      </c>
      <c r="C14" s="266" t="s">
        <v>252</v>
      </c>
      <c r="D14" s="130">
        <v>153727</v>
      </c>
      <c r="E14" s="264">
        <f t="shared" si="0"/>
        <v>10.509307683367856</v>
      </c>
      <c r="F14" s="130">
        <v>138632</v>
      </c>
      <c r="G14" s="264">
        <f t="shared" si="1"/>
        <v>8.2154292341325021</v>
      </c>
      <c r="H14" s="130">
        <v>132879</v>
      </c>
      <c r="I14" s="264">
        <f t="shared" si="2"/>
        <v>7.6949403417579898</v>
      </c>
      <c r="J14" s="265">
        <f t="shared" si="3"/>
        <v>90.180644909482396</v>
      </c>
      <c r="K14" s="270">
        <f t="shared" si="4"/>
        <v>95.850164464192972</v>
      </c>
    </row>
    <row r="15" spans="2:13" ht="21" customHeight="1" thickBot="1" x14ac:dyDescent="0.3">
      <c r="B15" s="1036" t="s">
        <v>181</v>
      </c>
      <c r="C15" s="1037"/>
      <c r="D15" s="271">
        <f t="shared" ref="D15:I15" si="5">D10+D11</f>
        <v>1462770</v>
      </c>
      <c r="E15" s="210">
        <f t="shared" si="5"/>
        <v>100</v>
      </c>
      <c r="F15" s="271">
        <f t="shared" si="5"/>
        <v>1687459</v>
      </c>
      <c r="G15" s="210">
        <f t="shared" si="5"/>
        <v>100</v>
      </c>
      <c r="H15" s="271">
        <f t="shared" si="5"/>
        <v>1726836</v>
      </c>
      <c r="I15" s="210">
        <f t="shared" si="5"/>
        <v>100</v>
      </c>
      <c r="J15" s="272">
        <f>F15/D15*100</f>
        <v>115.36051464003228</v>
      </c>
      <c r="K15" s="273">
        <f t="shared" si="4"/>
        <v>102.33350854746692</v>
      </c>
      <c r="L15" s="51"/>
      <c r="M15" s="51"/>
    </row>
    <row r="16" spans="2:13" ht="15.75" x14ac:dyDescent="0.25">
      <c r="C16" s="4"/>
      <c r="D16" s="4"/>
      <c r="E16" s="4"/>
      <c r="F16" s="4"/>
      <c r="G16" s="4"/>
      <c r="H16" s="4"/>
      <c r="I16" s="4"/>
      <c r="J16" s="4"/>
      <c r="K16" s="4"/>
    </row>
    <row r="17" spans="2:11" ht="15.75" x14ac:dyDescent="0.25">
      <c r="B17" s="756" t="s">
        <v>253</v>
      </c>
      <c r="D17" s="4"/>
      <c r="E17" s="4"/>
      <c r="F17" s="4"/>
      <c r="G17" s="4"/>
      <c r="H17" s="4"/>
      <c r="I17" s="4"/>
      <c r="J17" s="4"/>
      <c r="K17" s="4"/>
    </row>
  </sheetData>
  <mergeCells count="13">
    <mergeCell ref="B6:B7"/>
    <mergeCell ref="B5:K5"/>
    <mergeCell ref="B15:C15"/>
    <mergeCell ref="K7:K8"/>
    <mergeCell ref="C6:C8"/>
    <mergeCell ref="D6:E6"/>
    <mergeCell ref="F6:G6"/>
    <mergeCell ref="H6:I6"/>
    <mergeCell ref="J6:K6"/>
    <mergeCell ref="D7:D8"/>
    <mergeCell ref="F7:F8"/>
    <mergeCell ref="H7:H8"/>
    <mergeCell ref="J7:J8"/>
  </mergeCells>
  <pageMargins left="0.7" right="0.7" top="0.75" bottom="0.75" header="0.3" footer="0.3"/>
  <pageSetup orientation="portrait" r:id="rId1"/>
  <ignoredErrors>
    <ignoredError sqref="L10:M14" numberStoredAsText="1"/>
    <ignoredError sqref="E11:F11 G11:H11"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workbookViewId="0">
      <selection activeCell="C19" sqref="C19"/>
    </sheetView>
  </sheetViews>
  <sheetFormatPr defaultRowHeight="15" x14ac:dyDescent="0.25"/>
  <cols>
    <col min="3" max="3" width="41.42578125" customWidth="1"/>
    <col min="4" max="4" width="16.85546875" customWidth="1"/>
    <col min="5" max="5" width="12.140625" customWidth="1"/>
    <col min="6" max="6" width="15.140625" customWidth="1"/>
    <col min="7" max="7" width="11.85546875" customWidth="1"/>
    <col min="8" max="8" width="14.85546875" customWidth="1"/>
    <col min="9" max="9" width="13.140625" customWidth="1"/>
    <col min="10" max="10" width="12.85546875" customWidth="1"/>
    <col min="11" max="11" width="13.140625" customWidth="1"/>
  </cols>
  <sheetData>
    <row r="3" spans="2:11" ht="16.5" thickBot="1" x14ac:dyDescent="0.3">
      <c r="K3" s="27" t="s">
        <v>178</v>
      </c>
    </row>
    <row r="4" spans="2:11" ht="20.100000000000001" customHeight="1" thickBot="1" x14ac:dyDescent="0.3">
      <c r="B4" s="1033" t="s">
        <v>254</v>
      </c>
      <c r="C4" s="1034"/>
      <c r="D4" s="1034"/>
      <c r="E4" s="1034"/>
      <c r="F4" s="1034"/>
      <c r="G4" s="1034"/>
      <c r="H4" s="1034"/>
      <c r="I4" s="1034"/>
      <c r="J4" s="1034"/>
      <c r="K4" s="1035"/>
    </row>
    <row r="5" spans="2:11" ht="16.5" thickBot="1" x14ac:dyDescent="0.3">
      <c r="B5" s="1018" t="s">
        <v>163</v>
      </c>
      <c r="C5" s="1039" t="s">
        <v>247</v>
      </c>
      <c r="D5" s="1042" t="s">
        <v>57</v>
      </c>
      <c r="E5" s="1042"/>
      <c r="F5" s="1042" t="s">
        <v>133</v>
      </c>
      <c r="G5" s="1042"/>
      <c r="H5" s="1042" t="s">
        <v>139</v>
      </c>
      <c r="I5" s="1042"/>
      <c r="J5" s="1042" t="s">
        <v>184</v>
      </c>
      <c r="K5" s="1043"/>
    </row>
    <row r="6" spans="2:11" ht="16.5" thickBot="1" x14ac:dyDescent="0.3">
      <c r="B6" s="1019"/>
      <c r="C6" s="1041"/>
      <c r="D6" s="852" t="s">
        <v>182</v>
      </c>
      <c r="E6" s="852" t="s">
        <v>183</v>
      </c>
      <c r="F6" s="852" t="s">
        <v>182</v>
      </c>
      <c r="G6" s="852" t="s">
        <v>183</v>
      </c>
      <c r="H6" s="852" t="s">
        <v>182</v>
      </c>
      <c r="I6" s="852" t="s">
        <v>183</v>
      </c>
      <c r="J6" s="300" t="s">
        <v>121</v>
      </c>
      <c r="K6" s="301" t="s">
        <v>122</v>
      </c>
    </row>
    <row r="7" spans="2:11" s="299" customFormat="1" ht="13.5" thickBot="1" x14ac:dyDescent="0.25">
      <c r="B7" s="302">
        <v>1</v>
      </c>
      <c r="C7" s="297">
        <v>2</v>
      </c>
      <c r="D7" s="297">
        <v>3</v>
      </c>
      <c r="E7" s="297">
        <v>4</v>
      </c>
      <c r="F7" s="297">
        <v>5</v>
      </c>
      <c r="G7" s="297">
        <v>6</v>
      </c>
      <c r="H7" s="297">
        <v>7</v>
      </c>
      <c r="I7" s="297">
        <v>8</v>
      </c>
      <c r="J7" s="297">
        <v>9</v>
      </c>
      <c r="K7" s="298">
        <v>10</v>
      </c>
    </row>
    <row r="8" spans="2:11" ht="15.75" x14ac:dyDescent="0.25">
      <c r="B8" s="251" t="s">
        <v>65</v>
      </c>
      <c r="C8" s="879" t="s">
        <v>255</v>
      </c>
      <c r="D8" s="131">
        <f>D9+D10</f>
        <v>532147</v>
      </c>
      <c r="E8" s="267">
        <f t="shared" ref="E8:I8" si="0">E9+E10</f>
        <v>72.575132699431023</v>
      </c>
      <c r="F8" s="131">
        <f>F9+F10</f>
        <v>699554</v>
      </c>
      <c r="G8" s="267">
        <f t="shared" si="0"/>
        <v>71.537889657104813</v>
      </c>
      <c r="H8" s="131">
        <f>H9+H10</f>
        <v>694792</v>
      </c>
      <c r="I8" s="267">
        <f t="shared" si="0"/>
        <v>69.520912547528511</v>
      </c>
      <c r="J8" s="268">
        <f>F8/D8*100</f>
        <v>131.45878864298774</v>
      </c>
      <c r="K8" s="269">
        <f>H8/F8*100</f>
        <v>99.319280570191864</v>
      </c>
    </row>
    <row r="9" spans="2:11" ht="15.75" x14ac:dyDescent="0.25">
      <c r="B9" s="254" t="s">
        <v>13</v>
      </c>
      <c r="C9" s="879" t="s">
        <v>256</v>
      </c>
      <c r="D9" s="130">
        <v>18921</v>
      </c>
      <c r="E9" s="264">
        <f t="shared" ref="E9:E13" si="1">D9/D$14*100</f>
        <v>2.5804788635582541</v>
      </c>
      <c r="F9" s="130">
        <v>100007</v>
      </c>
      <c r="G9" s="264">
        <f t="shared" ref="G9:G13" si="2">F9/F$14*100</f>
        <v>10.226929916687034</v>
      </c>
      <c r="H9" s="130">
        <v>95028</v>
      </c>
      <c r="I9" s="264">
        <f t="shared" ref="I9:I13" si="3">H9/H$14*100</f>
        <v>9.5085051030618377</v>
      </c>
      <c r="J9" s="265">
        <f t="shared" ref="J9:J13" si="4">F9/D9*100</f>
        <v>528.55028803974426</v>
      </c>
      <c r="K9" s="270">
        <f t="shared" ref="K9:K14" si="5">H9/F9*100</f>
        <v>95.021348505604607</v>
      </c>
    </row>
    <row r="10" spans="2:11" ht="15.75" x14ac:dyDescent="0.25">
      <c r="B10" s="254" t="s">
        <v>30</v>
      </c>
      <c r="C10" s="879" t="s">
        <v>257</v>
      </c>
      <c r="D10" s="130">
        <v>513226</v>
      </c>
      <c r="E10" s="264">
        <f t="shared" si="1"/>
        <v>69.994653835872768</v>
      </c>
      <c r="F10" s="130">
        <v>599547</v>
      </c>
      <c r="G10" s="264">
        <f t="shared" si="2"/>
        <v>61.310959740417779</v>
      </c>
      <c r="H10" s="130">
        <v>599764</v>
      </c>
      <c r="I10" s="264">
        <f t="shared" si="3"/>
        <v>60.012407444466675</v>
      </c>
      <c r="J10" s="265">
        <f t="shared" si="4"/>
        <v>116.81929598266652</v>
      </c>
      <c r="K10" s="270">
        <f t="shared" si="5"/>
        <v>100.03619399313149</v>
      </c>
    </row>
    <row r="11" spans="2:11" ht="15.75" x14ac:dyDescent="0.25">
      <c r="B11" s="254" t="s">
        <v>66</v>
      </c>
      <c r="C11" s="879" t="s">
        <v>258</v>
      </c>
      <c r="D11" s="130">
        <f>D12+D13</f>
        <v>201089</v>
      </c>
      <c r="E11" s="264">
        <f t="shared" ref="E11:I11" si="6">E12+E13</f>
        <v>27.424867300568984</v>
      </c>
      <c r="F11" s="130">
        <f>F12+F13</f>
        <v>278325</v>
      </c>
      <c r="G11" s="264">
        <f t="shared" si="6"/>
        <v>28.462110342895183</v>
      </c>
      <c r="H11" s="130">
        <f>H12+H13</f>
        <v>304608</v>
      </c>
      <c r="I11" s="264">
        <f t="shared" si="6"/>
        <v>30.479087452471482</v>
      </c>
      <c r="J11" s="265">
        <f t="shared" si="4"/>
        <v>138.4088637369523</v>
      </c>
      <c r="K11" s="270">
        <f t="shared" si="5"/>
        <v>109.44327674481271</v>
      </c>
    </row>
    <row r="12" spans="2:11" ht="15.75" x14ac:dyDescent="0.25">
      <c r="B12" s="254" t="s">
        <v>90</v>
      </c>
      <c r="C12" s="879" t="s">
        <v>256</v>
      </c>
      <c r="D12" s="130">
        <v>0</v>
      </c>
      <c r="E12" s="264">
        <f t="shared" si="1"/>
        <v>0</v>
      </c>
      <c r="F12" s="130">
        <v>41759</v>
      </c>
      <c r="G12" s="264">
        <f t="shared" si="2"/>
        <v>4.2703647383776522</v>
      </c>
      <c r="H12" s="130">
        <v>59056</v>
      </c>
      <c r="I12" s="264">
        <f t="shared" si="3"/>
        <v>5.9091454872923759</v>
      </c>
      <c r="J12" s="265" t="s">
        <v>24</v>
      </c>
      <c r="K12" s="270" t="s">
        <v>24</v>
      </c>
    </row>
    <row r="13" spans="2:11" ht="16.5" thickBot="1" x14ac:dyDescent="0.3">
      <c r="B13" s="255" t="s">
        <v>91</v>
      </c>
      <c r="C13" s="880" t="s">
        <v>259</v>
      </c>
      <c r="D13" s="303">
        <v>201089</v>
      </c>
      <c r="E13" s="304">
        <f t="shared" si="1"/>
        <v>27.424867300568984</v>
      </c>
      <c r="F13" s="303">
        <v>236566</v>
      </c>
      <c r="G13" s="304">
        <f t="shared" si="2"/>
        <v>24.191745604517532</v>
      </c>
      <c r="H13" s="303">
        <v>245552</v>
      </c>
      <c r="I13" s="304">
        <f t="shared" si="3"/>
        <v>24.569941965179108</v>
      </c>
      <c r="J13" s="305">
        <f t="shared" si="4"/>
        <v>117.64243693091119</v>
      </c>
      <c r="K13" s="306">
        <f t="shared" si="5"/>
        <v>103.79851711573092</v>
      </c>
    </row>
    <row r="14" spans="2:11" ht="16.5" thickBot="1" x14ac:dyDescent="0.3">
      <c r="B14" s="1036" t="s">
        <v>181</v>
      </c>
      <c r="C14" s="1037"/>
      <c r="D14" s="271">
        <f t="shared" ref="D14:I14" si="7">D8+D11</f>
        <v>733236</v>
      </c>
      <c r="E14" s="215">
        <f t="shared" si="7"/>
        <v>100</v>
      </c>
      <c r="F14" s="271">
        <f t="shared" si="7"/>
        <v>977879</v>
      </c>
      <c r="G14" s="215">
        <f t="shared" si="7"/>
        <v>100</v>
      </c>
      <c r="H14" s="271">
        <f t="shared" si="7"/>
        <v>999400</v>
      </c>
      <c r="I14" s="215">
        <f t="shared" si="7"/>
        <v>100</v>
      </c>
      <c r="J14" s="307">
        <f>F14/D14*100</f>
        <v>133.36483751479741</v>
      </c>
      <c r="K14" s="273">
        <f t="shared" si="5"/>
        <v>102.20078353252293</v>
      </c>
    </row>
  </sheetData>
  <mergeCells count="8">
    <mergeCell ref="B4:K4"/>
    <mergeCell ref="B5:B6"/>
    <mergeCell ref="B14:C14"/>
    <mergeCell ref="D5:E5"/>
    <mergeCell ref="F5:G5"/>
    <mergeCell ref="H5:I5"/>
    <mergeCell ref="J5:K5"/>
    <mergeCell ref="C5:C6"/>
  </mergeCells>
  <pageMargins left="0.7" right="0.7" top="0.75" bottom="0.75" header="0.3" footer="0.3"/>
  <pageSetup orientation="portrait" r:id="rId1"/>
  <ignoredErrors>
    <ignoredError sqref="E11 G11 I11"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5"/>
  <sheetViews>
    <sheetView workbookViewId="0">
      <selection activeCell="C17" sqref="C17"/>
    </sheetView>
  </sheetViews>
  <sheetFormatPr defaultRowHeight="15" x14ac:dyDescent="0.25"/>
  <cols>
    <col min="2" max="2" width="7" customWidth="1"/>
    <col min="3" max="3" width="25.5703125" customWidth="1"/>
    <col min="4" max="4" width="14.85546875" customWidth="1"/>
    <col min="5" max="5" width="11.42578125" customWidth="1"/>
    <col min="6" max="6" width="15" customWidth="1"/>
    <col min="7" max="7" width="12" customWidth="1"/>
    <col min="8" max="8" width="15.140625" customWidth="1"/>
    <col min="9" max="9" width="11.140625" customWidth="1"/>
    <col min="10" max="10" width="12.85546875" customWidth="1"/>
    <col min="11" max="11" width="16" customWidth="1"/>
  </cols>
  <sheetData>
    <row r="3" spans="2:13" ht="16.5" thickBot="1" x14ac:dyDescent="0.3">
      <c r="C3" s="10" t="s">
        <v>8</v>
      </c>
      <c r="D3" s="4"/>
      <c r="E3" s="4"/>
      <c r="F3" s="4"/>
      <c r="G3" s="4"/>
      <c r="H3" s="4"/>
      <c r="I3" s="4"/>
      <c r="J3" s="4"/>
      <c r="K3" s="26" t="s">
        <v>178</v>
      </c>
    </row>
    <row r="4" spans="2:13" ht="20.100000000000001" customHeight="1" thickBot="1" x14ac:dyDescent="0.3">
      <c r="B4" s="1046" t="s">
        <v>260</v>
      </c>
      <c r="C4" s="1047"/>
      <c r="D4" s="1047"/>
      <c r="E4" s="1047"/>
      <c r="F4" s="1047"/>
      <c r="G4" s="1047"/>
      <c r="H4" s="1047"/>
      <c r="I4" s="1047"/>
      <c r="J4" s="1047"/>
      <c r="K4" s="1048"/>
    </row>
    <row r="5" spans="2:13" ht="15.75" x14ac:dyDescent="0.25">
      <c r="B5" s="1018" t="s">
        <v>163</v>
      </c>
      <c r="C5" s="1029" t="s">
        <v>261</v>
      </c>
      <c r="D5" s="1029" t="s">
        <v>57</v>
      </c>
      <c r="E5" s="1029"/>
      <c r="F5" s="1029" t="s">
        <v>133</v>
      </c>
      <c r="G5" s="1029"/>
      <c r="H5" s="1029" t="s">
        <v>139</v>
      </c>
      <c r="I5" s="1029"/>
      <c r="J5" s="1029" t="s">
        <v>184</v>
      </c>
      <c r="K5" s="1030"/>
    </row>
    <row r="6" spans="2:13" ht="16.5" thickBot="1" x14ac:dyDescent="0.3">
      <c r="B6" s="1019"/>
      <c r="C6" s="1028"/>
      <c r="D6" s="850" t="s">
        <v>182</v>
      </c>
      <c r="E6" s="217" t="s">
        <v>183</v>
      </c>
      <c r="F6" s="850" t="s">
        <v>182</v>
      </c>
      <c r="G6" s="217" t="s">
        <v>183</v>
      </c>
      <c r="H6" s="850" t="s">
        <v>182</v>
      </c>
      <c r="I6" s="217" t="s">
        <v>183</v>
      </c>
      <c r="J6" s="219" t="s">
        <v>121</v>
      </c>
      <c r="K6" s="217" t="s">
        <v>122</v>
      </c>
    </row>
    <row r="7" spans="2:13" ht="15.75" thickBot="1" x14ac:dyDescent="0.3">
      <c r="B7" s="311">
        <v>1</v>
      </c>
      <c r="C7" s="308">
        <v>2</v>
      </c>
      <c r="D7" s="308">
        <v>3</v>
      </c>
      <c r="E7" s="308">
        <v>4</v>
      </c>
      <c r="F7" s="308">
        <v>5</v>
      </c>
      <c r="G7" s="308">
        <v>6</v>
      </c>
      <c r="H7" s="308">
        <v>7</v>
      </c>
      <c r="I7" s="308">
        <v>8</v>
      </c>
      <c r="J7" s="308">
        <v>9</v>
      </c>
      <c r="K7" s="309">
        <v>10</v>
      </c>
    </row>
    <row r="8" spans="2:13" ht="15.75" x14ac:dyDescent="0.25">
      <c r="B8" s="251" t="s">
        <v>65</v>
      </c>
      <c r="C8" s="881" t="s">
        <v>262</v>
      </c>
      <c r="D8" s="133">
        <v>2157147</v>
      </c>
      <c r="E8" s="132">
        <f>D8/D$15*100</f>
        <v>11.11112770827515</v>
      </c>
      <c r="F8" s="131">
        <v>2236845</v>
      </c>
      <c r="G8" s="132">
        <f>F8/F$15*100</f>
        <v>11.377146129198202</v>
      </c>
      <c r="H8" s="312">
        <v>2127379</v>
      </c>
      <c r="I8" s="132">
        <f>H8/H$15*100</f>
        <v>10.74134003099236</v>
      </c>
      <c r="J8" s="134">
        <f t="shared" ref="J8:J15" si="0">F8/D8*100</f>
        <v>103.6946021759296</v>
      </c>
      <c r="K8" s="135">
        <f>H8/F8*100</f>
        <v>95.106232215464189</v>
      </c>
      <c r="M8" s="51"/>
    </row>
    <row r="9" spans="2:13" ht="20.45" customHeight="1" x14ac:dyDescent="0.25">
      <c r="B9" s="254" t="s">
        <v>66</v>
      </c>
      <c r="C9" s="881" t="s">
        <v>263</v>
      </c>
      <c r="D9" s="33">
        <v>1651976</v>
      </c>
      <c r="E9" s="36">
        <f t="shared" ref="E9:E14" si="1">D9/D$15*100</f>
        <v>8.5090706878138338</v>
      </c>
      <c r="F9" s="33">
        <v>1453080</v>
      </c>
      <c r="G9" s="36">
        <f t="shared" ref="G9:G14" si="2">F9/F$15*100</f>
        <v>7.3907237637902146</v>
      </c>
      <c r="H9" s="310">
        <v>1566910</v>
      </c>
      <c r="I9" s="36">
        <f t="shared" ref="I9:I14" si="3">H9/H$15*100</f>
        <v>7.911478447405111</v>
      </c>
      <c r="J9" s="39">
        <f t="shared" si="0"/>
        <v>87.960115643326546</v>
      </c>
      <c r="K9" s="35">
        <f t="shared" ref="K9:K15" si="4">H9/F9*100</f>
        <v>107.83370495774494</v>
      </c>
      <c r="M9" s="51"/>
    </row>
    <row r="10" spans="2:13" ht="31.5" x14ac:dyDescent="0.25">
      <c r="B10" s="254" t="s">
        <v>67</v>
      </c>
      <c r="C10" s="874" t="s">
        <v>264</v>
      </c>
      <c r="D10" s="33">
        <v>3236224</v>
      </c>
      <c r="E10" s="36">
        <f t="shared" si="1"/>
        <v>16.669285012372843</v>
      </c>
      <c r="F10" s="130">
        <v>3783548</v>
      </c>
      <c r="G10" s="36">
        <f t="shared" si="2"/>
        <v>19.244059594131731</v>
      </c>
      <c r="H10" s="310">
        <v>3807312</v>
      </c>
      <c r="I10" s="36">
        <f t="shared" si="3"/>
        <v>19.223482414782499</v>
      </c>
      <c r="J10" s="39">
        <f t="shared" si="0"/>
        <v>116.91242633390024</v>
      </c>
      <c r="K10" s="35">
        <f t="shared" si="4"/>
        <v>100.62808771026562</v>
      </c>
      <c r="M10" s="51"/>
    </row>
    <row r="11" spans="2:13" ht="15.75" x14ac:dyDescent="0.25">
      <c r="B11" s="254" t="s">
        <v>69</v>
      </c>
      <c r="C11" s="881" t="s">
        <v>265</v>
      </c>
      <c r="D11" s="33">
        <v>1208613</v>
      </c>
      <c r="E11" s="36">
        <f t="shared" si="1"/>
        <v>6.2253770340554233</v>
      </c>
      <c r="F11" s="130">
        <v>568484</v>
      </c>
      <c r="G11" s="36">
        <f t="shared" si="2"/>
        <v>2.8914500289966942</v>
      </c>
      <c r="H11" s="310">
        <v>456554</v>
      </c>
      <c r="I11" s="36">
        <f t="shared" si="3"/>
        <v>2.3051848102804837</v>
      </c>
      <c r="J11" s="39">
        <f t="shared" si="0"/>
        <v>47.036065307919081</v>
      </c>
      <c r="K11" s="35">
        <f t="shared" si="4"/>
        <v>80.310791508644044</v>
      </c>
      <c r="M11" s="51"/>
    </row>
    <row r="12" spans="2:13" ht="27" customHeight="1" x14ac:dyDescent="0.25">
      <c r="B12" s="254" t="s">
        <v>70</v>
      </c>
      <c r="C12" s="874" t="s">
        <v>266</v>
      </c>
      <c r="D12" s="33">
        <v>803516</v>
      </c>
      <c r="E12" s="36">
        <f t="shared" si="1"/>
        <v>4.1387855772659048</v>
      </c>
      <c r="F12" s="130">
        <v>848319</v>
      </c>
      <c r="G12" s="36">
        <f t="shared" si="2"/>
        <v>4.3147599530478375</v>
      </c>
      <c r="H12" s="310">
        <v>801348</v>
      </c>
      <c r="I12" s="36">
        <f t="shared" si="3"/>
        <v>4.0460826919677517</v>
      </c>
      <c r="J12" s="39">
        <f t="shared" si="0"/>
        <v>105.57586905550107</v>
      </c>
      <c r="K12" s="35">
        <f t="shared" si="4"/>
        <v>94.463049866854334</v>
      </c>
      <c r="M12" s="51"/>
    </row>
    <row r="13" spans="2:13" ht="15.75" x14ac:dyDescent="0.25">
      <c r="B13" s="254" t="s">
        <v>71</v>
      </c>
      <c r="C13" s="881" t="s">
        <v>267</v>
      </c>
      <c r="D13" s="33">
        <v>9877414</v>
      </c>
      <c r="E13" s="36">
        <f t="shared" si="1"/>
        <v>50.877018757416572</v>
      </c>
      <c r="F13" s="130">
        <v>10236559</v>
      </c>
      <c r="G13" s="36">
        <f t="shared" si="2"/>
        <v>52.065667314078091</v>
      </c>
      <c r="H13" s="310">
        <v>10518357</v>
      </c>
      <c r="I13" s="36">
        <f t="shared" si="3"/>
        <v>53.108190456128732</v>
      </c>
      <c r="J13" s="39">
        <f t="shared" si="0"/>
        <v>103.63602254598219</v>
      </c>
      <c r="K13" s="35">
        <f t="shared" si="4"/>
        <v>102.75285865103695</v>
      </c>
      <c r="M13" s="51"/>
    </row>
    <row r="14" spans="2:13" ht="16.5" thickBot="1" x14ac:dyDescent="0.3">
      <c r="B14" s="255" t="s">
        <v>72</v>
      </c>
      <c r="C14" s="881" t="s">
        <v>268</v>
      </c>
      <c r="D14" s="256">
        <v>479404</v>
      </c>
      <c r="E14" s="257">
        <f t="shared" si="1"/>
        <v>2.469335222800273</v>
      </c>
      <c r="F14" s="303">
        <v>534027</v>
      </c>
      <c r="G14" s="257">
        <f t="shared" si="2"/>
        <v>2.7161932167572305</v>
      </c>
      <c r="H14" s="258">
        <v>527667</v>
      </c>
      <c r="I14" s="257">
        <f t="shared" si="3"/>
        <v>2.6642411484430584</v>
      </c>
      <c r="J14" s="260">
        <f t="shared" si="0"/>
        <v>111.3939391411002</v>
      </c>
      <c r="K14" s="38">
        <f t="shared" si="4"/>
        <v>98.809048980669516</v>
      </c>
      <c r="M14" s="51"/>
    </row>
    <row r="15" spans="2:13" ht="17.45" customHeight="1" thickBot="1" x14ac:dyDescent="0.3">
      <c r="B15" s="1049" t="s">
        <v>181</v>
      </c>
      <c r="C15" s="1050"/>
      <c r="D15" s="17">
        <f t="shared" ref="D15:I15" si="5">SUM(D8:D14)</f>
        <v>19414294</v>
      </c>
      <c r="E15" s="136">
        <f t="shared" si="5"/>
        <v>99.999999999999986</v>
      </c>
      <c r="F15" s="17">
        <f t="shared" si="5"/>
        <v>19660862</v>
      </c>
      <c r="G15" s="136">
        <f t="shared" si="5"/>
        <v>100</v>
      </c>
      <c r="H15" s="17">
        <f t="shared" si="5"/>
        <v>19805527</v>
      </c>
      <c r="I15" s="136">
        <f t="shared" si="5"/>
        <v>100</v>
      </c>
      <c r="J15" s="136">
        <f t="shared" si="0"/>
        <v>101.27003330638755</v>
      </c>
      <c r="K15" s="42">
        <f t="shared" si="4"/>
        <v>100.73580191956995</v>
      </c>
      <c r="M15" s="51"/>
    </row>
  </sheetData>
  <mergeCells count="8">
    <mergeCell ref="B5:B6"/>
    <mergeCell ref="B4:K4"/>
    <mergeCell ref="B15:C15"/>
    <mergeCell ref="C5:C6"/>
    <mergeCell ref="D5:E5"/>
    <mergeCell ref="F5:G5"/>
    <mergeCell ref="H5:I5"/>
    <mergeCell ref="J5:K5"/>
  </mergeCells>
  <pageMargins left="0.7" right="0.7" top="0.75" bottom="0.75" header="0.3" footer="0.3"/>
  <ignoredErrors>
    <ignoredError sqref="D15 F15 H15" formulaRange="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C19" sqref="C19"/>
    </sheetView>
  </sheetViews>
  <sheetFormatPr defaultRowHeight="15" x14ac:dyDescent="0.25"/>
  <cols>
    <col min="2" max="2" width="6.7109375" customWidth="1"/>
    <col min="3" max="3" width="20.42578125" customWidth="1"/>
    <col min="4" max="4" width="16.140625" customWidth="1"/>
    <col min="5" max="5" width="17.140625" customWidth="1"/>
    <col min="6" max="6" width="16.85546875" customWidth="1"/>
    <col min="7" max="7" width="13.85546875" customWidth="1"/>
    <col min="8" max="8" width="15.140625" customWidth="1"/>
  </cols>
  <sheetData>
    <row r="3" spans="2:10" ht="15.75" x14ac:dyDescent="0.25">
      <c r="C3" s="5"/>
      <c r="D3" s="4"/>
      <c r="E3" s="4"/>
      <c r="F3" s="4"/>
      <c r="G3" s="4"/>
      <c r="H3" s="4"/>
    </row>
    <row r="4" spans="2:10" ht="15.75" x14ac:dyDescent="0.25">
      <c r="C4" s="4"/>
      <c r="D4" s="4"/>
      <c r="E4" s="4"/>
      <c r="F4" s="4"/>
      <c r="G4" s="4"/>
      <c r="H4" s="4"/>
    </row>
    <row r="5" spans="2:10" ht="16.5" thickBot="1" x14ac:dyDescent="0.3">
      <c r="C5" s="9" t="s">
        <v>11</v>
      </c>
      <c r="D5" s="4"/>
      <c r="E5" s="4"/>
      <c r="F5" s="4"/>
      <c r="G5" s="4"/>
      <c r="H5" s="26" t="s">
        <v>178</v>
      </c>
    </row>
    <row r="6" spans="2:10" ht="20.100000000000001" customHeight="1" thickBot="1" x14ac:dyDescent="0.3">
      <c r="B6" s="1033" t="s">
        <v>269</v>
      </c>
      <c r="C6" s="1034"/>
      <c r="D6" s="1034"/>
      <c r="E6" s="1034"/>
      <c r="F6" s="1034"/>
      <c r="G6" s="1034"/>
      <c r="H6" s="1035"/>
    </row>
    <row r="7" spans="2:10" ht="15.75" x14ac:dyDescent="0.25">
      <c r="B7" s="1018" t="s">
        <v>163</v>
      </c>
      <c r="C7" s="1029" t="s">
        <v>177</v>
      </c>
      <c r="D7" s="1029" t="s">
        <v>182</v>
      </c>
      <c r="E7" s="1029"/>
      <c r="F7" s="1029"/>
      <c r="G7" s="1029" t="s">
        <v>184</v>
      </c>
      <c r="H7" s="1030"/>
    </row>
    <row r="8" spans="2:10" ht="16.5" thickBot="1" x14ac:dyDescent="0.3">
      <c r="B8" s="1019"/>
      <c r="C8" s="1028"/>
      <c r="D8" s="219" t="s">
        <v>57</v>
      </c>
      <c r="E8" s="219" t="s">
        <v>133</v>
      </c>
      <c r="F8" s="219" t="s">
        <v>139</v>
      </c>
      <c r="G8" s="219" t="s">
        <v>10</v>
      </c>
      <c r="H8" s="217" t="s">
        <v>125</v>
      </c>
    </row>
    <row r="9" spans="2:10" s="296" customFormat="1" ht="13.5" thickBot="1" x14ac:dyDescent="0.25">
      <c r="B9" s="311">
        <v>1</v>
      </c>
      <c r="C9" s="308">
        <v>2</v>
      </c>
      <c r="D9" s="308">
        <v>3</v>
      </c>
      <c r="E9" s="308">
        <v>4</v>
      </c>
      <c r="F9" s="308">
        <v>5</v>
      </c>
      <c r="G9" s="308">
        <v>6</v>
      </c>
      <c r="H9" s="309">
        <v>7</v>
      </c>
    </row>
    <row r="10" spans="2:10" ht="15.75" x14ac:dyDescent="0.25">
      <c r="B10" s="274" t="s">
        <v>65</v>
      </c>
      <c r="C10" s="882" t="s">
        <v>231</v>
      </c>
      <c r="D10" s="133">
        <v>96979</v>
      </c>
      <c r="E10" s="131">
        <v>105980</v>
      </c>
      <c r="F10" s="131">
        <v>110315</v>
      </c>
      <c r="G10" s="409">
        <f>E10/D10*100</f>
        <v>109.28139081656853</v>
      </c>
      <c r="H10" s="410">
        <f>F10/E10*100</f>
        <v>104.09039441404038</v>
      </c>
    </row>
    <row r="11" spans="2:10" ht="16.5" thickBot="1" x14ac:dyDescent="0.3">
      <c r="B11" s="399" t="s">
        <v>66</v>
      </c>
      <c r="C11" s="877" t="s">
        <v>232</v>
      </c>
      <c r="D11" s="256">
        <v>9476470</v>
      </c>
      <c r="E11" s="303">
        <v>9809340</v>
      </c>
      <c r="F11" s="303">
        <v>10075759</v>
      </c>
      <c r="G11" s="411">
        <f>E11/D11*100</f>
        <v>103.51259487973898</v>
      </c>
      <c r="H11" s="412">
        <f t="shared" ref="H11:H12" si="0">F11/E11*100</f>
        <v>102.71597273618815</v>
      </c>
    </row>
    <row r="12" spans="2:10" ht="17.45" customHeight="1" thickBot="1" x14ac:dyDescent="0.3">
      <c r="B12" s="1049" t="s">
        <v>181</v>
      </c>
      <c r="C12" s="1050"/>
      <c r="D12" s="17">
        <f>SUM(D10:D11)</f>
        <v>9573449</v>
      </c>
      <c r="E12" s="271">
        <f>SUM(E10:E11)</f>
        <v>9915320</v>
      </c>
      <c r="F12" s="271">
        <f>F10+F11</f>
        <v>10186074</v>
      </c>
      <c r="G12" s="413">
        <f>E12/D12*100</f>
        <v>103.57103275945796</v>
      </c>
      <c r="H12" s="414">
        <f t="shared" si="0"/>
        <v>102.73066325645566</v>
      </c>
      <c r="J12" s="51"/>
    </row>
    <row r="13" spans="2:10" ht="15.75" x14ac:dyDescent="0.25">
      <c r="C13" s="4"/>
      <c r="D13" s="4"/>
      <c r="E13" s="4"/>
      <c r="F13" s="4"/>
      <c r="G13" s="4"/>
      <c r="H13" s="4"/>
    </row>
    <row r="14" spans="2:10" x14ac:dyDescent="0.25">
      <c r="F14" s="51"/>
    </row>
  </sheetData>
  <mergeCells count="6">
    <mergeCell ref="B6:H6"/>
    <mergeCell ref="B12:C12"/>
    <mergeCell ref="C7:C8"/>
    <mergeCell ref="D7:F7"/>
    <mergeCell ref="G7:H7"/>
    <mergeCell ref="B7:B8"/>
  </mergeCells>
  <pageMargins left="0.7" right="0.7" top="0.75" bottom="0.75" header="0.3" footer="0.3"/>
  <ignoredErrors>
    <ignoredError sqref="D12:E12" formulaRange="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3"/>
  <sheetViews>
    <sheetView workbookViewId="0">
      <selection activeCell="C17" sqref="C17"/>
    </sheetView>
  </sheetViews>
  <sheetFormatPr defaultRowHeight="15" x14ac:dyDescent="0.25"/>
  <cols>
    <col min="2" max="2" width="7.85546875" customWidth="1"/>
    <col min="3" max="3" width="29.85546875" customWidth="1"/>
    <col min="4" max="4" width="15.5703125" customWidth="1"/>
    <col min="5" max="5" width="12.140625" customWidth="1"/>
    <col min="6" max="6" width="15.85546875" customWidth="1"/>
    <col min="7" max="7" width="12.5703125" customWidth="1"/>
    <col min="8" max="8" width="16" customWidth="1"/>
    <col min="9" max="9" width="12.140625" customWidth="1"/>
    <col min="10" max="11" width="14.5703125" customWidth="1"/>
  </cols>
  <sheetData>
    <row r="3" spans="2:14" ht="15.75" x14ac:dyDescent="0.25">
      <c r="C3" s="3"/>
      <c r="D3" s="4"/>
      <c r="E3" s="4"/>
      <c r="F3" s="4"/>
      <c r="G3" s="4"/>
      <c r="H3" s="4"/>
      <c r="I3" s="4"/>
      <c r="J3" s="4"/>
      <c r="K3" s="4"/>
    </row>
    <row r="4" spans="2:14" ht="15.75" x14ac:dyDescent="0.25">
      <c r="C4" s="4"/>
      <c r="D4" s="4"/>
      <c r="E4" s="4"/>
      <c r="F4" s="4"/>
      <c r="G4" s="4"/>
      <c r="H4" s="4"/>
      <c r="I4" s="4"/>
      <c r="J4" s="4"/>
      <c r="K4" s="4"/>
    </row>
    <row r="5" spans="2:14" ht="16.5" thickBot="1" x14ac:dyDescent="0.3">
      <c r="C5" s="7" t="s">
        <v>12</v>
      </c>
      <c r="D5" s="4"/>
      <c r="E5" s="4"/>
      <c r="F5" s="4"/>
      <c r="G5" s="4"/>
      <c r="H5" s="4"/>
      <c r="I5" s="4"/>
      <c r="J5" s="4"/>
      <c r="K5" s="26" t="s">
        <v>178</v>
      </c>
    </row>
    <row r="6" spans="2:14" ht="20.100000000000001" customHeight="1" thickBot="1" x14ac:dyDescent="0.3">
      <c r="B6" s="1033" t="s">
        <v>270</v>
      </c>
      <c r="C6" s="1034"/>
      <c r="D6" s="1034"/>
      <c r="E6" s="1034"/>
      <c r="F6" s="1034"/>
      <c r="G6" s="1034"/>
      <c r="H6" s="1034"/>
      <c r="I6" s="1034"/>
      <c r="J6" s="1034"/>
      <c r="K6" s="1035"/>
    </row>
    <row r="7" spans="2:14" ht="15.75" x14ac:dyDescent="0.25">
      <c r="B7" s="1018" t="s">
        <v>163</v>
      </c>
      <c r="C7" s="1053" t="s">
        <v>272</v>
      </c>
      <c r="D7" s="1029" t="s">
        <v>57</v>
      </c>
      <c r="E7" s="1029"/>
      <c r="F7" s="1055" t="s">
        <v>133</v>
      </c>
      <c r="G7" s="1055"/>
      <c r="H7" s="1029" t="s">
        <v>139</v>
      </c>
      <c r="I7" s="1029"/>
      <c r="J7" s="1051" t="s">
        <v>271</v>
      </c>
      <c r="K7" s="1052"/>
    </row>
    <row r="8" spans="2:14" ht="16.5" thickBot="1" x14ac:dyDescent="0.3">
      <c r="B8" s="1019"/>
      <c r="C8" s="1054"/>
      <c r="D8" s="851" t="s">
        <v>182</v>
      </c>
      <c r="E8" s="851" t="s">
        <v>183</v>
      </c>
      <c r="F8" s="851" t="s">
        <v>182</v>
      </c>
      <c r="G8" s="851" t="s">
        <v>183</v>
      </c>
      <c r="H8" s="851" t="s">
        <v>182</v>
      </c>
      <c r="I8" s="851" t="s">
        <v>183</v>
      </c>
      <c r="J8" s="219" t="s">
        <v>121</v>
      </c>
      <c r="K8" s="217" t="s">
        <v>122</v>
      </c>
    </row>
    <row r="9" spans="2:14" ht="16.350000000000001" customHeight="1" thickBot="1" x14ac:dyDescent="0.3">
      <c r="B9" s="311">
        <v>1</v>
      </c>
      <c r="C9" s="308">
        <v>2</v>
      </c>
      <c r="D9" s="308">
        <v>3</v>
      </c>
      <c r="E9" s="308">
        <v>4</v>
      </c>
      <c r="F9" s="308">
        <v>5</v>
      </c>
      <c r="G9" s="308">
        <v>6</v>
      </c>
      <c r="H9" s="308">
        <v>7</v>
      </c>
      <c r="I9" s="308">
        <v>8</v>
      </c>
      <c r="J9" s="308">
        <v>9</v>
      </c>
      <c r="K9" s="309">
        <v>10</v>
      </c>
    </row>
    <row r="10" spans="2:14" ht="17.45" customHeight="1" x14ac:dyDescent="0.25">
      <c r="B10" s="251" t="s">
        <v>65</v>
      </c>
      <c r="C10" s="874" t="s">
        <v>273</v>
      </c>
      <c r="D10" s="133">
        <v>5634426</v>
      </c>
      <c r="E10" s="132">
        <f>D10/D12*100</f>
        <v>58.854713698271119</v>
      </c>
      <c r="F10" s="133">
        <v>6142454</v>
      </c>
      <c r="G10" s="132">
        <f>F10/F12*100</f>
        <v>61.949125192126928</v>
      </c>
      <c r="H10" s="133">
        <v>6385583</v>
      </c>
      <c r="I10" s="132">
        <f>H10/H12*100</f>
        <v>62.689344294965856</v>
      </c>
      <c r="J10" s="134">
        <f>F10/D10*100</f>
        <v>109.01649963989233</v>
      </c>
      <c r="K10" s="135">
        <f>H10/F10*100</f>
        <v>103.95817372014508</v>
      </c>
      <c r="M10" s="51"/>
      <c r="N10" s="114"/>
    </row>
    <row r="11" spans="2:14" ht="16.5" thickBot="1" x14ac:dyDescent="0.3">
      <c r="B11" s="255" t="s">
        <v>66</v>
      </c>
      <c r="C11" s="875" t="s">
        <v>274</v>
      </c>
      <c r="D11" s="256">
        <v>3939023</v>
      </c>
      <c r="E11" s="257">
        <f>D11/D12*100</f>
        <v>41.145286301728873</v>
      </c>
      <c r="F11" s="256">
        <v>3772866</v>
      </c>
      <c r="G11" s="257">
        <f>F11/F12*100</f>
        <v>38.050874807873072</v>
      </c>
      <c r="H11" s="256">
        <v>3800491</v>
      </c>
      <c r="I11" s="257">
        <f>H11/H12*100</f>
        <v>37.310655705034144</v>
      </c>
      <c r="J11" s="260">
        <f>F11/D11*100</f>
        <v>95.781771266631338</v>
      </c>
      <c r="K11" s="38">
        <f t="shared" ref="K11:K12" si="0">H11/F11*100</f>
        <v>100.73220199180146</v>
      </c>
      <c r="M11" s="51"/>
      <c r="N11" s="114"/>
    </row>
    <row r="12" spans="2:14" ht="22.35" customHeight="1" thickBot="1" x14ac:dyDescent="0.3">
      <c r="B12" s="1049" t="s">
        <v>181</v>
      </c>
      <c r="C12" s="1050"/>
      <c r="D12" s="17">
        <f>SUM(D10:D11)</f>
        <v>9573449</v>
      </c>
      <c r="E12" s="136">
        <f>SUM(E10:E11)</f>
        <v>100</v>
      </c>
      <c r="F12" s="17">
        <f>SUM(F10:F11)</f>
        <v>9915320</v>
      </c>
      <c r="G12" s="136">
        <f>SUM(G10:G11)</f>
        <v>100</v>
      </c>
      <c r="H12" s="17">
        <f>H10+H11</f>
        <v>10186074</v>
      </c>
      <c r="I12" s="136">
        <f>SUM(I10:I11)</f>
        <v>100</v>
      </c>
      <c r="J12" s="136">
        <f>F12/D12*100</f>
        <v>103.57103275945796</v>
      </c>
      <c r="K12" s="42">
        <f t="shared" si="0"/>
        <v>102.73066325645566</v>
      </c>
      <c r="M12" s="51"/>
      <c r="N12" s="114"/>
    </row>
    <row r="13" spans="2:14" ht="15.75" x14ac:dyDescent="0.25">
      <c r="C13" s="11"/>
      <c r="D13" s="4"/>
      <c r="E13" s="4"/>
      <c r="F13" s="4"/>
      <c r="G13" s="4"/>
      <c r="H13" s="4"/>
      <c r="I13" s="4"/>
      <c r="J13" s="4"/>
      <c r="K13" s="4"/>
    </row>
  </sheetData>
  <mergeCells count="8">
    <mergeCell ref="J7:K7"/>
    <mergeCell ref="B6:K6"/>
    <mergeCell ref="B7:B8"/>
    <mergeCell ref="B12:C12"/>
    <mergeCell ref="C7:C8"/>
    <mergeCell ref="D7:E7"/>
    <mergeCell ref="H7:I7"/>
    <mergeCell ref="F7:G7"/>
  </mergeCells>
  <pageMargins left="0.7" right="0.7" top="0.75" bottom="0.75" header="0.3" footer="0.3"/>
  <ignoredErrors>
    <ignoredError sqref="D12:G12" formulaRange="1"/>
    <ignoredError sqref="H12" formula="1"/>
  </ignoredError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workbookViewId="0">
      <selection activeCell="C18" sqref="C18"/>
    </sheetView>
  </sheetViews>
  <sheetFormatPr defaultRowHeight="15.75" x14ac:dyDescent="0.25"/>
  <cols>
    <col min="2" max="2" width="9.140625" style="2"/>
    <col min="3" max="3" width="33" customWidth="1"/>
    <col min="4" max="4" width="17.85546875" customWidth="1"/>
    <col min="5" max="5" width="16" customWidth="1"/>
    <col min="6" max="6" width="13.85546875" customWidth="1"/>
    <col min="7" max="7" width="9.85546875" customWidth="1"/>
    <col min="8" max="8" width="11.140625" customWidth="1"/>
  </cols>
  <sheetData>
    <row r="3" spans="2:8" ht="16.5" thickBot="1" x14ac:dyDescent="0.3">
      <c r="C3" s="7" t="s">
        <v>12</v>
      </c>
      <c r="D3" s="4"/>
      <c r="E3" s="4"/>
      <c r="F3" s="4"/>
      <c r="G3" s="4"/>
      <c r="H3" s="27" t="s">
        <v>178</v>
      </c>
    </row>
    <row r="4" spans="2:8" ht="20.100000000000001" customHeight="1" thickBot="1" x14ac:dyDescent="0.3">
      <c r="B4" s="1024" t="s">
        <v>275</v>
      </c>
      <c r="C4" s="1025"/>
      <c r="D4" s="1025"/>
      <c r="E4" s="1025"/>
      <c r="F4" s="1025"/>
      <c r="G4" s="1025"/>
      <c r="H4" s="1026"/>
    </row>
    <row r="5" spans="2:8" x14ac:dyDescent="0.25">
      <c r="B5" s="1018" t="s">
        <v>163</v>
      </c>
      <c r="C5" s="1053" t="s">
        <v>208</v>
      </c>
      <c r="D5" s="216" t="s">
        <v>57</v>
      </c>
      <c r="E5" s="763" t="s">
        <v>133</v>
      </c>
      <c r="F5" s="216" t="s">
        <v>139</v>
      </c>
      <c r="G5" s="1051" t="s">
        <v>276</v>
      </c>
      <c r="H5" s="1052"/>
    </row>
    <row r="6" spans="2:8" ht="16.5" thickBot="1" x14ac:dyDescent="0.3">
      <c r="B6" s="1019"/>
      <c r="C6" s="1054"/>
      <c r="D6" s="219" t="s">
        <v>182</v>
      </c>
      <c r="E6" s="851" t="s">
        <v>182</v>
      </c>
      <c r="F6" s="851" t="s">
        <v>182</v>
      </c>
      <c r="G6" s="219" t="s">
        <v>9</v>
      </c>
      <c r="H6" s="217" t="s">
        <v>10</v>
      </c>
    </row>
    <row r="7" spans="2:8" thickBot="1" x14ac:dyDescent="0.3">
      <c r="B7" s="302">
        <v>1</v>
      </c>
      <c r="C7" s="308">
        <v>2</v>
      </c>
      <c r="D7" s="308">
        <v>3</v>
      </c>
      <c r="E7" s="308">
        <v>4</v>
      </c>
      <c r="F7" s="308">
        <v>5</v>
      </c>
      <c r="G7" s="308">
        <v>6</v>
      </c>
      <c r="H7" s="309">
        <v>7</v>
      </c>
    </row>
    <row r="8" spans="2:8" ht="17.100000000000001" customHeight="1" x14ac:dyDescent="0.25">
      <c r="B8" s="251" t="s">
        <v>65</v>
      </c>
      <c r="C8" s="883" t="s">
        <v>277</v>
      </c>
      <c r="D8" s="416">
        <v>7400278</v>
      </c>
      <c r="E8" s="416">
        <v>7281540</v>
      </c>
      <c r="F8" s="650">
        <v>7322400</v>
      </c>
      <c r="G8" s="417">
        <f>E8/D8*100</f>
        <v>98.395492709868478</v>
      </c>
      <c r="H8" s="418">
        <f>F8/E8*100</f>
        <v>100.56114503250686</v>
      </c>
    </row>
    <row r="9" spans="2:8" ht="17.100000000000001" customHeight="1" x14ac:dyDescent="0.25">
      <c r="B9" s="254" t="s">
        <v>66</v>
      </c>
      <c r="C9" s="882" t="s">
        <v>278</v>
      </c>
      <c r="D9" s="43">
        <f>D10+D11</f>
        <v>9573449</v>
      </c>
      <c r="E9" s="43">
        <f>E10+E11</f>
        <v>9915320</v>
      </c>
      <c r="F9" s="43">
        <f>F10+F11</f>
        <v>10186074</v>
      </c>
      <c r="G9" s="415">
        <f t="shared" ref="G9:G11" si="0">E9/D9*100</f>
        <v>103.57103275945796</v>
      </c>
      <c r="H9" s="419">
        <f t="shared" ref="H9:H11" si="1">F9/E9*100</f>
        <v>102.73066325645566</v>
      </c>
    </row>
    <row r="10" spans="2:8" ht="17.100000000000001" customHeight="1" x14ac:dyDescent="0.25">
      <c r="B10" s="254" t="s">
        <v>90</v>
      </c>
      <c r="C10" s="882" t="s">
        <v>279</v>
      </c>
      <c r="D10" s="43">
        <v>4280620</v>
      </c>
      <c r="E10" s="43">
        <v>4089390</v>
      </c>
      <c r="F10" s="43">
        <v>4089754</v>
      </c>
      <c r="G10" s="415">
        <f t="shared" si="0"/>
        <v>95.532656484341047</v>
      </c>
      <c r="H10" s="419">
        <f t="shared" si="1"/>
        <v>100.00890108304661</v>
      </c>
    </row>
    <row r="11" spans="2:8" ht="17.100000000000001" customHeight="1" thickBot="1" x14ac:dyDescent="0.3">
      <c r="B11" s="255" t="s">
        <v>91</v>
      </c>
      <c r="C11" s="877" t="s">
        <v>280</v>
      </c>
      <c r="D11" s="420">
        <v>5292829</v>
      </c>
      <c r="E11" s="420">
        <v>5825930</v>
      </c>
      <c r="F11" s="420">
        <v>6096320</v>
      </c>
      <c r="G11" s="421">
        <f t="shared" si="0"/>
        <v>110.07213722566891</v>
      </c>
      <c r="H11" s="422">
        <f t="shared" si="1"/>
        <v>104.64114742195667</v>
      </c>
    </row>
    <row r="12" spans="2:8" ht="17.100000000000001" customHeight="1" thickBot="1" x14ac:dyDescent="0.3">
      <c r="B12" s="432" t="s">
        <v>67</v>
      </c>
      <c r="C12" s="884" t="s">
        <v>281</v>
      </c>
      <c r="D12" s="423">
        <f>D8/D9</f>
        <v>0.77300020086804666</v>
      </c>
      <c r="E12" s="423">
        <f t="shared" ref="E12" si="2">E8/E9</f>
        <v>0.73437266775051135</v>
      </c>
      <c r="F12" s="423">
        <f>F8/F9</f>
        <v>0.71886381347710615</v>
      </c>
      <c r="G12" s="424" t="s">
        <v>24</v>
      </c>
      <c r="H12" s="425" t="s">
        <v>24</v>
      </c>
    </row>
    <row r="13" spans="2:8" ht="17.100000000000001" customHeight="1" thickBot="1" x14ac:dyDescent="0.3">
      <c r="B13" s="432" t="s">
        <v>69</v>
      </c>
      <c r="C13" s="877" t="s">
        <v>282</v>
      </c>
      <c r="D13" s="426">
        <v>9877414</v>
      </c>
      <c r="E13" s="426">
        <v>10236559</v>
      </c>
      <c r="F13" s="426">
        <v>10518357</v>
      </c>
      <c r="G13" s="427">
        <f>E13/D13*100</f>
        <v>103.63602254598219</v>
      </c>
      <c r="H13" s="428">
        <f>F13/E13*100</f>
        <v>102.75285865103695</v>
      </c>
    </row>
    <row r="14" spans="2:8" ht="16.5" customHeight="1" thickBot="1" x14ac:dyDescent="0.3">
      <c r="B14" s="432" t="s">
        <v>70</v>
      </c>
      <c r="C14" s="885" t="s">
        <v>283</v>
      </c>
      <c r="D14" s="429">
        <f>D8/D13</f>
        <v>0.74921209134293654</v>
      </c>
      <c r="E14" s="429">
        <f t="shared" ref="E14" si="3">E8/E13</f>
        <v>0.71132692147820376</v>
      </c>
      <c r="F14" s="429">
        <f>F8/F13</f>
        <v>0.69615435186312846</v>
      </c>
      <c r="G14" s="430" t="s">
        <v>24</v>
      </c>
      <c r="H14" s="431" t="s">
        <v>24</v>
      </c>
    </row>
  </sheetData>
  <mergeCells count="4">
    <mergeCell ref="C5:C6"/>
    <mergeCell ref="G5:H5"/>
    <mergeCell ref="B5:B6"/>
    <mergeCell ref="B4:H4"/>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K31"/>
  <sheetViews>
    <sheetView topLeftCell="A16" zoomScaleNormal="100" workbookViewId="0">
      <selection activeCell="C32" sqref="C32"/>
    </sheetView>
  </sheetViews>
  <sheetFormatPr defaultColWidth="8.85546875" defaultRowHeight="15" x14ac:dyDescent="0.25"/>
  <cols>
    <col min="1" max="1" width="8.85546875" style="18" customWidth="1"/>
    <col min="2" max="2" width="9.85546875" style="18" customWidth="1"/>
    <col min="3" max="3" width="72.140625" style="18" customWidth="1"/>
    <col min="4" max="4" width="16.140625" style="18" customWidth="1"/>
    <col min="5" max="5" width="16.42578125" style="18" customWidth="1"/>
    <col min="6" max="6" width="15.28515625" style="18" customWidth="1"/>
    <col min="7" max="7" width="11" style="18" customWidth="1"/>
    <col min="8" max="8" width="10.42578125" style="18" customWidth="1"/>
    <col min="9" max="10" width="8.85546875" style="18"/>
    <col min="11" max="11" width="10.7109375" style="18" bestFit="1" customWidth="1"/>
    <col min="12" max="16384" width="8.85546875" style="18"/>
  </cols>
  <sheetData>
    <row r="3" spans="2:11" ht="16.5" thickBot="1" x14ac:dyDescent="0.3">
      <c r="B3" s="45" t="s">
        <v>45</v>
      </c>
      <c r="C3" s="46"/>
      <c r="D3" s="46"/>
      <c r="E3" s="46"/>
      <c r="F3" s="46"/>
      <c r="G3" s="46"/>
      <c r="H3" s="47" t="s">
        <v>178</v>
      </c>
    </row>
    <row r="4" spans="2:11" ht="20.100000000000001" customHeight="1" thickBot="1" x14ac:dyDescent="0.3">
      <c r="B4" s="1056" t="s">
        <v>284</v>
      </c>
      <c r="C4" s="1057"/>
      <c r="D4" s="1057"/>
      <c r="E4" s="1057"/>
      <c r="F4" s="1057"/>
      <c r="G4" s="1057"/>
      <c r="H4" s="1058"/>
    </row>
    <row r="5" spans="2:11" ht="20.100000000000001" customHeight="1" thickBot="1" x14ac:dyDescent="0.3">
      <c r="B5" s="437" t="s">
        <v>163</v>
      </c>
      <c r="C5" s="438" t="s">
        <v>208</v>
      </c>
      <c r="D5" s="439" t="s">
        <v>154</v>
      </c>
      <c r="E5" s="439" t="s">
        <v>133</v>
      </c>
      <c r="F5" s="439" t="s">
        <v>139</v>
      </c>
      <c r="G5" s="1059" t="s">
        <v>184</v>
      </c>
      <c r="H5" s="1060"/>
    </row>
    <row r="6" spans="2:11" ht="15" customHeight="1" thickBot="1" x14ac:dyDescent="0.3">
      <c r="B6" s="440">
        <v>1</v>
      </c>
      <c r="C6" s="441">
        <v>2</v>
      </c>
      <c r="D6" s="442">
        <v>3</v>
      </c>
      <c r="E6" s="442">
        <v>4</v>
      </c>
      <c r="F6" s="442">
        <v>5</v>
      </c>
      <c r="G6" s="442" t="s">
        <v>126</v>
      </c>
      <c r="H6" s="443" t="s">
        <v>127</v>
      </c>
    </row>
    <row r="7" spans="2:11" ht="20.100000000000001" customHeight="1" thickBot="1" x14ac:dyDescent="0.3">
      <c r="B7" s="444">
        <v>1</v>
      </c>
      <c r="C7" s="886" t="s">
        <v>285</v>
      </c>
      <c r="D7" s="770">
        <f>D8+D24</f>
        <v>2696142</v>
      </c>
      <c r="E7" s="65">
        <f>E8+E24</f>
        <v>2698561</v>
      </c>
      <c r="F7" s="65">
        <f>F8+F24</f>
        <v>2711376</v>
      </c>
      <c r="G7" s="649">
        <f>E7/D7*100</f>
        <v>100.08972079363771</v>
      </c>
      <c r="H7" s="445">
        <f>F7/E7*100</f>
        <v>100.47488272453356</v>
      </c>
      <c r="J7" s="59"/>
      <c r="K7" s="128"/>
    </row>
    <row r="8" spans="2:11" ht="20.100000000000001" customHeight="1" thickBot="1" x14ac:dyDescent="0.3">
      <c r="B8" s="446" t="s">
        <v>13</v>
      </c>
      <c r="C8" s="887" t="s">
        <v>286</v>
      </c>
      <c r="D8" s="447">
        <f>D9+D23</f>
        <v>2662338</v>
      </c>
      <c r="E8" s="448">
        <f>E9+E23</f>
        <v>2581508</v>
      </c>
      <c r="F8" s="448">
        <f>F9+F23</f>
        <v>2596718</v>
      </c>
      <c r="G8" s="649">
        <f t="shared" ref="G8:G29" si="0">E8/D8*100</f>
        <v>96.96394672652383</v>
      </c>
      <c r="H8" s="445">
        <f t="shared" ref="H8:H26" si="1">F8/E8*100</f>
        <v>100.58919050415494</v>
      </c>
      <c r="J8" s="59"/>
      <c r="K8" s="128"/>
    </row>
    <row r="9" spans="2:11" ht="20.100000000000001" customHeight="1" thickBot="1" x14ac:dyDescent="0.3">
      <c r="B9" s="446" t="s">
        <v>14</v>
      </c>
      <c r="C9" s="887" t="s">
        <v>287</v>
      </c>
      <c r="D9" s="771">
        <f>SUM(D10:D22)</f>
        <v>2662338</v>
      </c>
      <c r="E9" s="448">
        <f>SUM(E10:E22)</f>
        <v>2581508</v>
      </c>
      <c r="F9" s="448">
        <f>SUM(F10:F22)</f>
        <v>2596718</v>
      </c>
      <c r="G9" s="649">
        <f t="shared" si="0"/>
        <v>96.96394672652383</v>
      </c>
      <c r="H9" s="445">
        <f t="shared" si="1"/>
        <v>100.58919050415494</v>
      </c>
      <c r="J9" s="59"/>
      <c r="K9" s="128"/>
    </row>
    <row r="10" spans="2:11" ht="15.95" customHeight="1" thickBot="1" x14ac:dyDescent="0.3">
      <c r="B10" s="449" t="s">
        <v>15</v>
      </c>
      <c r="C10" s="888" t="s">
        <v>288</v>
      </c>
      <c r="D10" s="450">
        <v>1299335</v>
      </c>
      <c r="E10" s="451">
        <v>1299335</v>
      </c>
      <c r="F10" s="451">
        <v>1299335</v>
      </c>
      <c r="G10" s="650">
        <f t="shared" si="0"/>
        <v>100</v>
      </c>
      <c r="H10" s="236">
        <f t="shared" si="1"/>
        <v>100</v>
      </c>
      <c r="J10" s="59"/>
      <c r="K10" s="128"/>
    </row>
    <row r="11" spans="2:11" ht="15.95" customHeight="1" thickBot="1" x14ac:dyDescent="0.3">
      <c r="B11" s="452" t="s">
        <v>16</v>
      </c>
      <c r="C11" s="888" t="s">
        <v>289</v>
      </c>
      <c r="D11" s="435">
        <v>137290</v>
      </c>
      <c r="E11" s="436">
        <v>137290</v>
      </c>
      <c r="F11" s="436">
        <v>137290</v>
      </c>
      <c r="G11" s="651">
        <f t="shared" si="0"/>
        <v>100</v>
      </c>
      <c r="H11" s="362">
        <f t="shared" si="1"/>
        <v>100</v>
      </c>
      <c r="J11" s="59"/>
      <c r="K11" s="128"/>
    </row>
    <row r="12" spans="2:11" ht="15.95" customHeight="1" thickBot="1" x14ac:dyDescent="0.3">
      <c r="B12" s="452" t="s">
        <v>17</v>
      </c>
      <c r="C12" s="888" t="s">
        <v>290</v>
      </c>
      <c r="D12" s="433">
        <v>-215</v>
      </c>
      <c r="E12" s="434">
        <v>-214</v>
      </c>
      <c r="F12" s="434">
        <v>-214</v>
      </c>
      <c r="G12" s="651">
        <f t="shared" si="0"/>
        <v>99.534883720930239</v>
      </c>
      <c r="H12" s="362">
        <f>F12/E12*100</f>
        <v>100</v>
      </c>
      <c r="J12" s="59"/>
      <c r="K12" s="128"/>
    </row>
    <row r="13" spans="2:11" ht="15.95" customHeight="1" thickBot="1" x14ac:dyDescent="0.3">
      <c r="B13" s="452" t="s">
        <v>18</v>
      </c>
      <c r="C13" s="888" t="s">
        <v>291</v>
      </c>
      <c r="D13" s="433">
        <v>403027</v>
      </c>
      <c r="E13" s="434">
        <v>343453</v>
      </c>
      <c r="F13" s="434">
        <v>335449</v>
      </c>
      <c r="G13" s="651">
        <f t="shared" si="0"/>
        <v>85.218360060244109</v>
      </c>
      <c r="H13" s="362">
        <f>F13/E13*100</f>
        <v>97.669550127673944</v>
      </c>
      <c r="J13" s="59"/>
      <c r="K13" s="128"/>
    </row>
    <row r="14" spans="2:11" ht="15.95" customHeight="1" thickBot="1" x14ac:dyDescent="0.3">
      <c r="B14" s="452" t="s">
        <v>19</v>
      </c>
      <c r="C14" s="888" t="s">
        <v>292</v>
      </c>
      <c r="D14" s="433">
        <v>-36302</v>
      </c>
      <c r="E14" s="434">
        <v>-145228</v>
      </c>
      <c r="F14" s="434">
        <v>-130613</v>
      </c>
      <c r="G14" s="651">
        <f t="shared" si="0"/>
        <v>400.05509338328471</v>
      </c>
      <c r="H14" s="362">
        <f t="shared" si="1"/>
        <v>89.936513619963094</v>
      </c>
      <c r="J14" s="59"/>
      <c r="K14" s="128"/>
    </row>
    <row r="15" spans="2:11" ht="15.95" customHeight="1" thickBot="1" x14ac:dyDescent="0.3">
      <c r="B15" s="452" t="s">
        <v>20</v>
      </c>
      <c r="C15" s="888" t="s">
        <v>293</v>
      </c>
      <c r="D15" s="772">
        <v>32434</v>
      </c>
      <c r="E15" s="434">
        <v>29151</v>
      </c>
      <c r="F15" s="434">
        <v>24268</v>
      </c>
      <c r="G15" s="651">
        <f t="shared" si="0"/>
        <v>89.877905901214774</v>
      </c>
      <c r="H15" s="362">
        <f t="shared" si="1"/>
        <v>83.249288189084425</v>
      </c>
      <c r="J15" s="59"/>
      <c r="K15" s="128"/>
    </row>
    <row r="16" spans="2:11" ht="15.95" customHeight="1" thickBot="1" x14ac:dyDescent="0.3">
      <c r="B16" s="452" t="s">
        <v>21</v>
      </c>
      <c r="C16" s="888" t="s">
        <v>294</v>
      </c>
      <c r="D16" s="433">
        <v>970088</v>
      </c>
      <c r="E16" s="434">
        <v>1000959</v>
      </c>
      <c r="F16" s="434">
        <v>1012834</v>
      </c>
      <c r="G16" s="651">
        <f t="shared" si="0"/>
        <v>103.18228861711516</v>
      </c>
      <c r="H16" s="362">
        <f t="shared" si="1"/>
        <v>101.18636227857485</v>
      </c>
      <c r="J16" s="59"/>
      <c r="K16" s="128"/>
    </row>
    <row r="17" spans="2:11" ht="15.95" customHeight="1" thickBot="1" x14ac:dyDescent="0.3">
      <c r="B17" s="452" t="s">
        <v>22</v>
      </c>
      <c r="C17" s="888" t="s">
        <v>295</v>
      </c>
      <c r="D17" s="433">
        <v>-57589</v>
      </c>
      <c r="E17" s="434">
        <v>-58638</v>
      </c>
      <c r="F17" s="434">
        <v>-56165</v>
      </c>
      <c r="G17" s="651">
        <f t="shared" si="0"/>
        <v>101.82152841688517</v>
      </c>
      <c r="H17" s="362">
        <f>F17/E17*100</f>
        <v>95.782598315085778</v>
      </c>
      <c r="J17" s="59"/>
      <c r="K17" s="128"/>
    </row>
    <row r="18" spans="2:11" ht="30" customHeight="1" thickBot="1" x14ac:dyDescent="0.3">
      <c r="B18" s="452" t="s">
        <v>23</v>
      </c>
      <c r="C18" s="888" t="s">
        <v>296</v>
      </c>
      <c r="D18" s="433">
        <v>-14</v>
      </c>
      <c r="E18" s="434">
        <v>-34</v>
      </c>
      <c r="F18" s="769">
        <v>-1</v>
      </c>
      <c r="G18" s="651">
        <f t="shared" si="0"/>
        <v>242.85714285714283</v>
      </c>
      <c r="H18" s="362">
        <f t="shared" ref="H18:H21" si="2">F18/E18*100</f>
        <v>2.9411764705882351</v>
      </c>
      <c r="J18" s="59"/>
      <c r="K18" s="128"/>
    </row>
    <row r="19" spans="2:11" ht="30" customHeight="1" thickBot="1" x14ac:dyDescent="0.3">
      <c r="B19" s="452" t="s">
        <v>25</v>
      </c>
      <c r="C19" s="888" t="s">
        <v>297</v>
      </c>
      <c r="D19" s="433">
        <v>-1255</v>
      </c>
      <c r="E19" s="434">
        <v>0</v>
      </c>
      <c r="F19" s="434">
        <v>0</v>
      </c>
      <c r="G19" s="651" t="s">
        <v>24</v>
      </c>
      <c r="H19" s="362" t="s">
        <v>24</v>
      </c>
      <c r="J19" s="59"/>
      <c r="K19" s="128"/>
    </row>
    <row r="20" spans="2:11" ht="30" customHeight="1" thickBot="1" x14ac:dyDescent="0.3">
      <c r="B20" s="452" t="s">
        <v>26</v>
      </c>
      <c r="C20" s="888" t="s">
        <v>298</v>
      </c>
      <c r="D20" s="433">
        <v>-1349</v>
      </c>
      <c r="E20" s="434">
        <v>-8300</v>
      </c>
      <c r="F20" s="434">
        <v>-9199</v>
      </c>
      <c r="G20" s="651">
        <f t="shared" si="0"/>
        <v>615.27057079318013</v>
      </c>
      <c r="H20" s="362">
        <f>F20/E20*100</f>
        <v>110.83132530120481</v>
      </c>
      <c r="J20" s="59"/>
      <c r="K20" s="128"/>
    </row>
    <row r="21" spans="2:11" ht="30" customHeight="1" thickBot="1" x14ac:dyDescent="0.3">
      <c r="B21" s="452" t="s">
        <v>27</v>
      </c>
      <c r="C21" s="888" t="s">
        <v>299</v>
      </c>
      <c r="D21" s="433">
        <v>-15950</v>
      </c>
      <c r="E21" s="434">
        <v>-16266</v>
      </c>
      <c r="F21" s="434">
        <v>-16266</v>
      </c>
      <c r="G21" s="651">
        <f t="shared" si="0"/>
        <v>101.98119122257052</v>
      </c>
      <c r="H21" s="362">
        <f t="shared" si="2"/>
        <v>100</v>
      </c>
      <c r="J21" s="59"/>
      <c r="K21" s="128"/>
    </row>
    <row r="22" spans="2:11" ht="15.95" customHeight="1" thickBot="1" x14ac:dyDescent="0.3">
      <c r="B22" s="453" t="s">
        <v>28</v>
      </c>
      <c r="C22" s="888" t="s">
        <v>300</v>
      </c>
      <c r="D22" s="454">
        <v>-67162</v>
      </c>
      <c r="E22" s="455">
        <v>0</v>
      </c>
      <c r="F22" s="455">
        <v>0</v>
      </c>
      <c r="G22" s="652" t="s">
        <v>24</v>
      </c>
      <c r="H22" s="362" t="s">
        <v>24</v>
      </c>
      <c r="J22" s="59"/>
      <c r="K22" s="128"/>
    </row>
    <row r="23" spans="2:11" ht="20.100000000000001" customHeight="1" thickBot="1" x14ac:dyDescent="0.3">
      <c r="B23" s="446" t="s">
        <v>29</v>
      </c>
      <c r="C23" s="887" t="s">
        <v>301</v>
      </c>
      <c r="D23" s="447">
        <v>0</v>
      </c>
      <c r="E23" s="448">
        <v>0</v>
      </c>
      <c r="F23" s="448">
        <v>0</v>
      </c>
      <c r="G23" s="649" t="s">
        <v>24</v>
      </c>
      <c r="H23" s="445" t="s">
        <v>24</v>
      </c>
      <c r="J23" s="59"/>
      <c r="K23" s="128"/>
    </row>
    <row r="24" spans="2:11" ht="20.100000000000001" customHeight="1" thickBot="1" x14ac:dyDescent="0.3">
      <c r="B24" s="446" t="s">
        <v>30</v>
      </c>
      <c r="C24" s="888" t="s">
        <v>302</v>
      </c>
      <c r="D24" s="447">
        <f>SUM(D25:D29)</f>
        <v>33804</v>
      </c>
      <c r="E24" s="448">
        <f>SUM(E25:E29)</f>
        <v>117053</v>
      </c>
      <c r="F24" s="448">
        <f>SUM(F25:F29)</f>
        <v>114658</v>
      </c>
      <c r="G24" s="649">
        <f t="shared" si="0"/>
        <v>346.26967222813869</v>
      </c>
      <c r="H24" s="445">
        <f t="shared" si="1"/>
        <v>97.953918310508911</v>
      </c>
      <c r="J24" s="59"/>
      <c r="K24" s="128"/>
    </row>
    <row r="25" spans="2:11" ht="15.95" customHeight="1" thickBot="1" x14ac:dyDescent="0.3">
      <c r="B25" s="449" t="s">
        <v>31</v>
      </c>
      <c r="C25" s="887" t="s">
        <v>303</v>
      </c>
      <c r="D25" s="450">
        <v>170158</v>
      </c>
      <c r="E25" s="451">
        <v>117067</v>
      </c>
      <c r="F25" s="451">
        <v>114672</v>
      </c>
      <c r="G25" s="650">
        <f t="shared" si="0"/>
        <v>68.798998577792403</v>
      </c>
      <c r="H25" s="236">
        <f t="shared" si="1"/>
        <v>97.954163000674839</v>
      </c>
      <c r="J25" s="59"/>
      <c r="K25" s="128"/>
    </row>
    <row r="26" spans="2:11" ht="15.95" customHeight="1" thickBot="1" x14ac:dyDescent="0.3">
      <c r="B26" s="452" t="s">
        <v>32</v>
      </c>
      <c r="C26" s="888" t="s">
        <v>304</v>
      </c>
      <c r="D26" s="433">
        <v>-14</v>
      </c>
      <c r="E26" s="434">
        <v>-14</v>
      </c>
      <c r="F26" s="434">
        <v>-14</v>
      </c>
      <c r="G26" s="651">
        <f t="shared" si="0"/>
        <v>100</v>
      </c>
      <c r="H26" s="362">
        <f t="shared" si="1"/>
        <v>100</v>
      </c>
      <c r="J26" s="59"/>
      <c r="K26" s="128"/>
    </row>
    <row r="27" spans="2:11" ht="15.95" customHeight="1" thickBot="1" x14ac:dyDescent="0.3">
      <c r="B27" s="452" t="s">
        <v>33</v>
      </c>
      <c r="C27" s="888" t="s">
        <v>305</v>
      </c>
      <c r="D27" s="772">
        <v>163609</v>
      </c>
      <c r="E27" s="434">
        <v>0</v>
      </c>
      <c r="F27" s="434">
        <v>0</v>
      </c>
      <c r="G27" s="651">
        <f>E27/D27*100</f>
        <v>0</v>
      </c>
      <c r="H27" s="362" t="s">
        <v>24</v>
      </c>
      <c r="J27" s="59"/>
      <c r="K27" s="128"/>
    </row>
    <row r="28" spans="2:11" ht="30" customHeight="1" thickBot="1" x14ac:dyDescent="0.3">
      <c r="B28" s="452" t="s">
        <v>34</v>
      </c>
      <c r="C28" s="888" t="s">
        <v>306</v>
      </c>
      <c r="D28" s="433">
        <v>1255</v>
      </c>
      <c r="E28" s="434">
        <v>0</v>
      </c>
      <c r="F28" s="434">
        <v>0</v>
      </c>
      <c r="G28" s="651">
        <f>E28/D28*100</f>
        <v>0</v>
      </c>
      <c r="H28" s="362" t="s">
        <v>24</v>
      </c>
      <c r="J28" s="59"/>
      <c r="K28" s="128"/>
    </row>
    <row r="29" spans="2:11" ht="15.95" customHeight="1" thickBot="1" x14ac:dyDescent="0.3">
      <c r="B29" s="453" t="s">
        <v>35</v>
      </c>
      <c r="C29" s="888" t="s">
        <v>307</v>
      </c>
      <c r="D29" s="454">
        <v>-301204</v>
      </c>
      <c r="E29" s="455">
        <v>0</v>
      </c>
      <c r="F29" s="455">
        <v>0</v>
      </c>
      <c r="G29" s="652">
        <f t="shared" si="0"/>
        <v>0</v>
      </c>
      <c r="H29" s="367" t="s">
        <v>24</v>
      </c>
      <c r="J29" s="59"/>
      <c r="K29" s="128"/>
    </row>
    <row r="31" spans="2:11" x14ac:dyDescent="0.25">
      <c r="B31" s="296" t="s">
        <v>308</v>
      </c>
      <c r="C31" s="756"/>
      <c r="D31" s="756"/>
      <c r="E31" s="756"/>
      <c r="F31" s="756"/>
      <c r="G31" s="756"/>
      <c r="H31" s="756"/>
    </row>
  </sheetData>
  <mergeCells count="2">
    <mergeCell ref="B4:H4"/>
    <mergeCell ref="G5:H5"/>
  </mergeCells>
  <pageMargins left="0.70866141732283472" right="0.70866141732283472" top="0.74803149606299213" bottom="0.74803149606299213" header="0.31496062992125984" footer="0.31496062992125984"/>
  <pageSetup paperSize="9" scale="81" fitToHeight="3" orientation="landscape" r:id="rId1"/>
  <ignoredErrors>
    <ignoredError sqref="D9:F9"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9"/>
  <sheetViews>
    <sheetView workbookViewId="0">
      <selection activeCell="C16" sqref="C16"/>
    </sheetView>
  </sheetViews>
  <sheetFormatPr defaultColWidth="8.85546875" defaultRowHeight="15" x14ac:dyDescent="0.25"/>
  <cols>
    <col min="1" max="2" width="8.85546875" style="50"/>
    <col min="3" max="3" width="47.5703125" style="50" customWidth="1"/>
    <col min="4" max="4" width="14.140625" style="50" customWidth="1"/>
    <col min="5" max="5" width="11.140625" style="50" customWidth="1"/>
    <col min="6" max="6" width="12.42578125" style="50" customWidth="1"/>
    <col min="7" max="7" width="11.7109375" style="50" customWidth="1"/>
    <col min="8" max="8" width="11.85546875" style="50" bestFit="1" customWidth="1"/>
    <col min="9" max="9" width="10.28515625" style="50" customWidth="1"/>
    <col min="10" max="10" width="10.42578125" style="50" customWidth="1"/>
    <col min="11" max="11" width="10.5703125" style="50" customWidth="1"/>
    <col min="12" max="16384" width="8.85546875" style="50"/>
  </cols>
  <sheetData>
    <row r="3" spans="2:13" ht="16.5" thickBot="1" x14ac:dyDescent="0.3">
      <c r="C3" s="48"/>
      <c r="D3" s="48"/>
      <c r="E3" s="48"/>
      <c r="F3" s="48"/>
      <c r="G3" s="48"/>
      <c r="H3" s="48"/>
      <c r="I3" s="48"/>
      <c r="J3" s="48"/>
      <c r="K3" s="49" t="s">
        <v>178</v>
      </c>
    </row>
    <row r="4" spans="2:13" ht="20.100000000000001" customHeight="1" thickBot="1" x14ac:dyDescent="0.3">
      <c r="B4" s="1056" t="s">
        <v>309</v>
      </c>
      <c r="C4" s="1057"/>
      <c r="D4" s="1057"/>
      <c r="E4" s="1057"/>
      <c r="F4" s="1057"/>
      <c r="G4" s="1057"/>
      <c r="H4" s="1057"/>
      <c r="I4" s="1057"/>
      <c r="J4" s="1057"/>
      <c r="K4" s="1058"/>
    </row>
    <row r="5" spans="2:13" ht="16.5" thickBot="1" x14ac:dyDescent="0.3">
      <c r="B5" s="1067" t="s">
        <v>163</v>
      </c>
      <c r="C5" s="1065" t="s">
        <v>310</v>
      </c>
      <c r="D5" s="1061" t="s">
        <v>154</v>
      </c>
      <c r="E5" s="1061"/>
      <c r="F5" s="1069" t="s">
        <v>133</v>
      </c>
      <c r="G5" s="1069"/>
      <c r="H5" s="1061" t="s">
        <v>139</v>
      </c>
      <c r="I5" s="1061"/>
      <c r="J5" s="1061" t="s">
        <v>184</v>
      </c>
      <c r="K5" s="1062"/>
    </row>
    <row r="6" spans="2:13" ht="16.5" thickBot="1" x14ac:dyDescent="0.3">
      <c r="B6" s="1068"/>
      <c r="C6" s="1066"/>
      <c r="D6" s="854" t="s">
        <v>182</v>
      </c>
      <c r="E6" s="889" t="s">
        <v>183</v>
      </c>
      <c r="F6" s="854" t="s">
        <v>182</v>
      </c>
      <c r="G6" s="889" t="s">
        <v>183</v>
      </c>
      <c r="H6" s="854" t="s">
        <v>182</v>
      </c>
      <c r="I6" s="889" t="s">
        <v>183</v>
      </c>
      <c r="J6" s="469" t="s">
        <v>121</v>
      </c>
      <c r="K6" s="470" t="s">
        <v>122</v>
      </c>
    </row>
    <row r="7" spans="2:13" s="467" customFormat="1" ht="13.5" thickBot="1" x14ac:dyDescent="0.25">
      <c r="B7" s="468">
        <v>1</v>
      </c>
      <c r="C7" s="464">
        <v>2</v>
      </c>
      <c r="D7" s="465">
        <v>3</v>
      </c>
      <c r="E7" s="465">
        <v>4</v>
      </c>
      <c r="F7" s="465">
        <v>5</v>
      </c>
      <c r="G7" s="465">
        <v>6</v>
      </c>
      <c r="H7" s="465">
        <v>7</v>
      </c>
      <c r="I7" s="465">
        <v>8</v>
      </c>
      <c r="J7" s="465">
        <v>9</v>
      </c>
      <c r="K7" s="466">
        <v>10</v>
      </c>
    </row>
    <row r="8" spans="2:13" ht="21.75" customHeight="1" thickBot="1" x14ac:dyDescent="0.3">
      <c r="B8" s="487" t="s">
        <v>65</v>
      </c>
      <c r="C8" s="890" t="s">
        <v>311</v>
      </c>
      <c r="D8" s="471">
        <v>13088785</v>
      </c>
      <c r="E8" s="472">
        <f>D8/D12*100</f>
        <v>87.07104466015025</v>
      </c>
      <c r="F8" s="471">
        <v>12843833</v>
      </c>
      <c r="G8" s="473">
        <f>F8/F12*100</f>
        <v>91.006242837345695</v>
      </c>
      <c r="H8" s="474">
        <v>12974612</v>
      </c>
      <c r="I8" s="473">
        <f>H8/H12*100</f>
        <v>90.805136358050149</v>
      </c>
      <c r="J8" s="475">
        <f>F8/D8*100</f>
        <v>98.128535230733789</v>
      </c>
      <c r="K8" s="476">
        <f>H8/F8*100</f>
        <v>101.018224076878</v>
      </c>
      <c r="L8" s="61"/>
      <c r="M8" s="783"/>
    </row>
    <row r="9" spans="2:13" ht="20.25" customHeight="1" thickBot="1" x14ac:dyDescent="0.3">
      <c r="B9" s="488" t="s">
        <v>66</v>
      </c>
      <c r="C9" s="890" t="s">
        <v>312</v>
      </c>
      <c r="D9" s="456">
        <v>0</v>
      </c>
      <c r="E9" s="457">
        <f>D9/D12*100</f>
        <v>0</v>
      </c>
      <c r="F9" s="456">
        <v>0</v>
      </c>
      <c r="G9" s="457">
        <v>0</v>
      </c>
      <c r="H9" s="461">
        <v>0</v>
      </c>
      <c r="I9" s="457">
        <v>0</v>
      </c>
      <c r="J9" s="460">
        <v>0</v>
      </c>
      <c r="K9" s="477">
        <v>0</v>
      </c>
      <c r="L9" s="61"/>
      <c r="M9" s="783"/>
    </row>
    <row r="10" spans="2:13" ht="22.5" customHeight="1" thickBot="1" x14ac:dyDescent="0.3">
      <c r="B10" s="488" t="s">
        <v>67</v>
      </c>
      <c r="C10" s="890" t="s">
        <v>313</v>
      </c>
      <c r="D10" s="462">
        <v>237686</v>
      </c>
      <c r="E10" s="457">
        <f>D10/D12*100</f>
        <v>1.5811680244646447</v>
      </c>
      <c r="F10" s="462">
        <v>119065</v>
      </c>
      <c r="G10" s="458">
        <f>F10/F12*100</f>
        <v>0.84364677611648842</v>
      </c>
      <c r="H10" s="459">
        <v>166501</v>
      </c>
      <c r="I10" s="458">
        <f>H10/H12*100</f>
        <v>1.1652869472128882</v>
      </c>
      <c r="J10" s="460">
        <f t="shared" ref="J10:J12" si="0">F10/D10*100</f>
        <v>50.093400536842722</v>
      </c>
      <c r="K10" s="477">
        <f t="shared" ref="K10:K12" si="1">H10/F10*100</f>
        <v>139.84042329819846</v>
      </c>
      <c r="L10" s="61"/>
      <c r="M10" s="783"/>
    </row>
    <row r="11" spans="2:13" ht="21.75" customHeight="1" thickBot="1" x14ac:dyDescent="0.3">
      <c r="B11" s="489" t="s">
        <v>69</v>
      </c>
      <c r="C11" s="890" t="s">
        <v>314</v>
      </c>
      <c r="D11" s="478">
        <v>1705834</v>
      </c>
      <c r="E11" s="479">
        <f>D11/D12*100</f>
        <v>11.3477873153851</v>
      </c>
      <c r="F11" s="478">
        <v>1150236</v>
      </c>
      <c r="G11" s="479">
        <f>F11/F12*100</f>
        <v>8.1501103865378166</v>
      </c>
      <c r="H11" s="480">
        <v>1147299</v>
      </c>
      <c r="I11" s="479">
        <f>H11/H12*100</f>
        <v>8.0295766947369653</v>
      </c>
      <c r="J11" s="481">
        <f t="shared" si="0"/>
        <v>67.429538864860234</v>
      </c>
      <c r="K11" s="60">
        <f t="shared" si="1"/>
        <v>99.744661095636019</v>
      </c>
      <c r="L11" s="61"/>
      <c r="M11" s="783"/>
    </row>
    <row r="12" spans="2:13" ht="25.5" customHeight="1" thickBot="1" x14ac:dyDescent="0.3">
      <c r="B12" s="1063" t="s">
        <v>315</v>
      </c>
      <c r="C12" s="1064"/>
      <c r="D12" s="482">
        <f t="shared" ref="D12:I12" si="2">SUM(D8:D11)</f>
        <v>15032305</v>
      </c>
      <c r="E12" s="483">
        <f t="shared" si="2"/>
        <v>100</v>
      </c>
      <c r="F12" s="482">
        <f t="shared" si="2"/>
        <v>14113134</v>
      </c>
      <c r="G12" s="463">
        <f t="shared" si="2"/>
        <v>100</v>
      </c>
      <c r="H12" s="484">
        <f t="shared" si="2"/>
        <v>14288412</v>
      </c>
      <c r="I12" s="483">
        <f t="shared" si="2"/>
        <v>100</v>
      </c>
      <c r="J12" s="485">
        <f t="shared" si="0"/>
        <v>93.88536222488834</v>
      </c>
      <c r="K12" s="486">
        <f t="shared" si="1"/>
        <v>101.24194952021288</v>
      </c>
      <c r="L12" s="61"/>
      <c r="M12" s="783"/>
    </row>
    <row r="13" spans="2:13" x14ac:dyDescent="0.25">
      <c r="K13" s="67"/>
    </row>
    <row r="14" spans="2:13" x14ac:dyDescent="0.25">
      <c r="B14" s="467" t="s">
        <v>316</v>
      </c>
    </row>
    <row r="15" spans="2:13" x14ac:dyDescent="0.25">
      <c r="D15" s="61"/>
      <c r="F15" s="61"/>
      <c r="H15" s="61"/>
    </row>
    <row r="17" spans="4:8" x14ac:dyDescent="0.25">
      <c r="D17" s="61"/>
      <c r="F17" s="61"/>
      <c r="H17" s="61"/>
    </row>
    <row r="18" spans="4:8" x14ac:dyDescent="0.25">
      <c r="D18" s="61"/>
      <c r="F18" s="61"/>
      <c r="H18" s="61"/>
    </row>
    <row r="19" spans="4:8" x14ac:dyDescent="0.25">
      <c r="D19" s="61"/>
      <c r="F19" s="61"/>
      <c r="H19" s="61"/>
    </row>
  </sheetData>
  <mergeCells count="8">
    <mergeCell ref="B4:K4"/>
    <mergeCell ref="J5:K5"/>
    <mergeCell ref="B12:C12"/>
    <mergeCell ref="C5:C6"/>
    <mergeCell ref="D5:E5"/>
    <mergeCell ref="H5:I5"/>
    <mergeCell ref="B5:B6"/>
    <mergeCell ref="F5:G5"/>
  </mergeCells>
  <pageMargins left="0.7" right="0.7" top="0.75" bottom="0.75" header="0.3" footer="0.3"/>
  <pageSetup orientation="portrait" r:id="rId1"/>
  <ignoredErrors>
    <ignoredError sqref="D12 F12 H1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9"/>
  <sheetViews>
    <sheetView topLeftCell="A10" workbookViewId="0">
      <selection activeCell="C5" sqref="C5"/>
    </sheetView>
  </sheetViews>
  <sheetFormatPr defaultColWidth="9.140625" defaultRowHeight="15" x14ac:dyDescent="0.25"/>
  <cols>
    <col min="1" max="1" width="9.140625" style="18"/>
    <col min="2" max="2" width="7.140625" style="18" customWidth="1"/>
    <col min="3" max="3" width="45.7109375" style="18" customWidth="1"/>
    <col min="4" max="5" width="13.85546875" style="18" customWidth="1"/>
    <col min="6" max="6" width="10.42578125" style="18" customWidth="1"/>
    <col min="7" max="7" width="12.42578125" style="18" customWidth="1"/>
    <col min="8" max="16384" width="9.140625" style="18"/>
  </cols>
  <sheetData>
    <row r="2" spans="2:12" x14ac:dyDescent="0.25">
      <c r="I2" s="296"/>
    </row>
    <row r="3" spans="2:12" ht="15.75" thickBot="1" x14ac:dyDescent="0.3"/>
    <row r="4" spans="2:12" ht="39.75" customHeight="1" thickBot="1" x14ac:dyDescent="0.3">
      <c r="B4" s="956" t="s">
        <v>174</v>
      </c>
      <c r="C4" s="957"/>
      <c r="D4" s="957"/>
      <c r="E4" s="957"/>
      <c r="F4" s="957"/>
      <c r="G4" s="958"/>
    </row>
    <row r="5" spans="2:12" ht="64.5" customHeight="1" thickBot="1" x14ac:dyDescent="0.3">
      <c r="B5" s="865" t="s">
        <v>163</v>
      </c>
      <c r="C5" s="866" t="s">
        <v>164</v>
      </c>
      <c r="D5" s="866" t="s">
        <v>165</v>
      </c>
      <c r="E5" s="867" t="s">
        <v>166</v>
      </c>
      <c r="F5" s="866" t="s">
        <v>167</v>
      </c>
      <c r="G5" s="868" t="s">
        <v>168</v>
      </c>
    </row>
    <row r="6" spans="2:12" ht="15" customHeight="1" thickBot="1" x14ac:dyDescent="0.3">
      <c r="B6" s="225">
        <v>1</v>
      </c>
      <c r="C6" s="226">
        <v>2</v>
      </c>
      <c r="D6" s="226">
        <v>3</v>
      </c>
      <c r="E6" s="226">
        <v>4</v>
      </c>
      <c r="F6" s="226">
        <v>5</v>
      </c>
      <c r="G6" s="227">
        <v>6</v>
      </c>
    </row>
    <row r="7" spans="2:12" ht="16.5" thickBot="1" x14ac:dyDescent="0.3">
      <c r="B7" s="229"/>
      <c r="C7" s="952" t="s">
        <v>169</v>
      </c>
      <c r="D7" s="952"/>
      <c r="E7" s="952"/>
      <c r="F7" s="952"/>
      <c r="G7" s="953"/>
    </row>
    <row r="8" spans="2:12" ht="15.75" x14ac:dyDescent="0.25">
      <c r="B8" s="321" t="s">
        <v>65</v>
      </c>
      <c r="C8" s="322" t="s">
        <v>94</v>
      </c>
      <c r="D8" s="323">
        <v>32</v>
      </c>
      <c r="E8" s="323">
        <v>0</v>
      </c>
      <c r="F8" s="323">
        <v>0</v>
      </c>
      <c r="G8" s="324">
        <v>81</v>
      </c>
      <c r="J8" s="725"/>
      <c r="K8" s="725"/>
      <c r="L8" s="725"/>
    </row>
    <row r="9" spans="2:12" ht="15.75" x14ac:dyDescent="0.25">
      <c r="B9" s="325" t="s">
        <v>66</v>
      </c>
      <c r="C9" s="318" t="s">
        <v>84</v>
      </c>
      <c r="D9" s="319">
        <v>12</v>
      </c>
      <c r="E9" s="319">
        <v>9</v>
      </c>
      <c r="F9" s="319">
        <v>0</v>
      </c>
      <c r="G9" s="326">
        <v>29</v>
      </c>
      <c r="J9" s="725"/>
      <c r="K9" s="725"/>
      <c r="L9" s="725"/>
    </row>
    <row r="10" spans="2:12" ht="15.75" x14ac:dyDescent="0.25">
      <c r="B10" s="325" t="s">
        <v>67</v>
      </c>
      <c r="C10" s="318" t="s">
        <v>68</v>
      </c>
      <c r="D10" s="319">
        <v>35</v>
      </c>
      <c r="E10" s="319">
        <v>1</v>
      </c>
      <c r="F10" s="319">
        <v>0</v>
      </c>
      <c r="G10" s="326">
        <v>59</v>
      </c>
      <c r="J10" s="725"/>
      <c r="K10" s="725"/>
      <c r="L10" s="725"/>
    </row>
    <row r="11" spans="2:12" ht="15.75" x14ac:dyDescent="0.25">
      <c r="B11" s="325" t="s">
        <v>69</v>
      </c>
      <c r="C11" s="318" t="s">
        <v>95</v>
      </c>
      <c r="D11" s="319">
        <v>47</v>
      </c>
      <c r="E11" s="319">
        <v>0</v>
      </c>
      <c r="F11" s="320">
        <v>2940</v>
      </c>
      <c r="G11" s="326">
        <v>118</v>
      </c>
      <c r="J11" s="725"/>
      <c r="K11" s="725"/>
      <c r="L11" s="725"/>
    </row>
    <row r="12" spans="2:12" ht="15.75" x14ac:dyDescent="0.25">
      <c r="B12" s="325" t="s">
        <v>70</v>
      </c>
      <c r="C12" s="318" t="s">
        <v>85</v>
      </c>
      <c r="D12" s="319">
        <v>5</v>
      </c>
      <c r="E12" s="319">
        <v>7</v>
      </c>
      <c r="F12" s="319">
        <v>0</v>
      </c>
      <c r="G12" s="326">
        <v>4</v>
      </c>
      <c r="J12" s="725"/>
      <c r="K12" s="725"/>
      <c r="L12" s="725"/>
    </row>
    <row r="13" spans="2:12" ht="15.75" x14ac:dyDescent="0.25">
      <c r="B13" s="325" t="s">
        <v>71</v>
      </c>
      <c r="C13" s="318" t="s">
        <v>96</v>
      </c>
      <c r="D13" s="319">
        <v>42</v>
      </c>
      <c r="E13" s="319">
        <v>0</v>
      </c>
      <c r="F13" s="320">
        <v>1819</v>
      </c>
      <c r="G13" s="326">
        <v>87</v>
      </c>
      <c r="J13" s="725"/>
      <c r="K13" s="725"/>
      <c r="L13" s="725"/>
    </row>
    <row r="14" spans="2:12" ht="15.75" x14ac:dyDescent="0.25">
      <c r="B14" s="325" t="s">
        <v>72</v>
      </c>
      <c r="C14" s="318" t="s">
        <v>97</v>
      </c>
      <c r="D14" s="319">
        <v>7</v>
      </c>
      <c r="E14" s="319">
        <v>10</v>
      </c>
      <c r="F14" s="319">
        <v>0</v>
      </c>
      <c r="G14" s="326">
        <v>25</v>
      </c>
      <c r="J14" s="725"/>
      <c r="K14" s="725"/>
      <c r="L14" s="725"/>
    </row>
    <row r="15" spans="2:12" ht="15.75" x14ac:dyDescent="0.25">
      <c r="B15" s="325" t="s">
        <v>73</v>
      </c>
      <c r="C15" s="318" t="s">
        <v>98</v>
      </c>
      <c r="D15" s="319">
        <v>3</v>
      </c>
      <c r="E15" s="319">
        <v>3</v>
      </c>
      <c r="F15" s="319">
        <v>0</v>
      </c>
      <c r="G15" s="326">
        <v>16</v>
      </c>
      <c r="J15" s="725"/>
      <c r="K15" s="725"/>
      <c r="L15" s="725"/>
    </row>
    <row r="16" spans="2:12" ht="15.75" x14ac:dyDescent="0.25">
      <c r="B16" s="325" t="s">
        <v>74</v>
      </c>
      <c r="C16" s="318" t="s">
        <v>99</v>
      </c>
      <c r="D16" s="319">
        <v>38</v>
      </c>
      <c r="E16" s="319">
        <v>63</v>
      </c>
      <c r="F16" s="320">
        <v>9210</v>
      </c>
      <c r="G16" s="326">
        <v>292</v>
      </c>
      <c r="J16" s="725"/>
      <c r="K16" s="725"/>
      <c r="L16" s="725"/>
    </row>
    <row r="17" spans="2:12" ht="16.5" customHeight="1" x14ac:dyDescent="0.25">
      <c r="B17" s="325" t="s">
        <v>75</v>
      </c>
      <c r="C17" s="318" t="s">
        <v>100</v>
      </c>
      <c r="D17" s="319">
        <v>32</v>
      </c>
      <c r="E17" s="319">
        <v>0</v>
      </c>
      <c r="F17" s="319">
        <v>33</v>
      </c>
      <c r="G17" s="326">
        <v>66</v>
      </c>
      <c r="J17" s="725"/>
      <c r="K17" s="725"/>
      <c r="L17" s="725"/>
    </row>
    <row r="18" spans="2:12" ht="15.75" x14ac:dyDescent="0.25">
      <c r="B18" s="325" t="s">
        <v>76</v>
      </c>
      <c r="C18" s="318" t="s">
        <v>101</v>
      </c>
      <c r="D18" s="319">
        <v>46</v>
      </c>
      <c r="E18" s="319">
        <v>0</v>
      </c>
      <c r="F18" s="319">
        <v>0</v>
      </c>
      <c r="G18" s="326">
        <v>108</v>
      </c>
      <c r="J18" s="725"/>
      <c r="K18" s="725"/>
      <c r="L18" s="725"/>
    </row>
    <row r="19" spans="2:12" ht="15.75" x14ac:dyDescent="0.25">
      <c r="B19" s="325" t="s">
        <v>77</v>
      </c>
      <c r="C19" s="318" t="s">
        <v>102</v>
      </c>
      <c r="D19" s="319">
        <v>70</v>
      </c>
      <c r="E19" s="319">
        <v>0</v>
      </c>
      <c r="F19" s="320">
        <v>9258</v>
      </c>
      <c r="G19" s="326">
        <v>265</v>
      </c>
      <c r="J19" s="725"/>
      <c r="K19" s="725"/>
      <c r="L19" s="725"/>
    </row>
    <row r="20" spans="2:12" ht="15.75" x14ac:dyDescent="0.25">
      <c r="B20" s="325" t="s">
        <v>78</v>
      </c>
      <c r="C20" s="318" t="s">
        <v>138</v>
      </c>
      <c r="D20" s="319">
        <v>4</v>
      </c>
      <c r="E20" s="319">
        <v>9</v>
      </c>
      <c r="F20" s="319">
        <v>0</v>
      </c>
      <c r="G20" s="326">
        <v>15</v>
      </c>
      <c r="J20" s="725"/>
      <c r="K20" s="725"/>
      <c r="L20" s="725"/>
    </row>
    <row r="21" spans="2:12" ht="15.75" x14ac:dyDescent="0.25">
      <c r="B21" s="325" t="s">
        <v>79</v>
      </c>
      <c r="C21" s="318" t="s">
        <v>103</v>
      </c>
      <c r="D21" s="319">
        <v>17</v>
      </c>
      <c r="E21" s="319">
        <v>1</v>
      </c>
      <c r="F21" s="319">
        <v>0</v>
      </c>
      <c r="G21" s="326">
        <v>22</v>
      </c>
      <c r="J21" s="725"/>
      <c r="K21" s="725"/>
      <c r="L21" s="725"/>
    </row>
    <row r="22" spans="2:12" ht="16.5" customHeight="1" thickBot="1" x14ac:dyDescent="0.3">
      <c r="B22" s="313" t="s">
        <v>80</v>
      </c>
      <c r="C22" s="327" t="s">
        <v>104</v>
      </c>
      <c r="D22" s="328">
        <v>18</v>
      </c>
      <c r="E22" s="328">
        <v>14</v>
      </c>
      <c r="F22" s="328">
        <v>797</v>
      </c>
      <c r="G22" s="329">
        <v>66</v>
      </c>
      <c r="J22" s="725"/>
      <c r="K22" s="725"/>
      <c r="L22" s="725"/>
    </row>
    <row r="23" spans="2:12" ht="16.5" thickBot="1" x14ac:dyDescent="0.3">
      <c r="B23" s="959" t="s">
        <v>170</v>
      </c>
      <c r="C23" s="960"/>
      <c r="D23" s="315">
        <f>SUM(D8:D22)</f>
        <v>408</v>
      </c>
      <c r="E23" s="315">
        <f>SUM(E8:E22)</f>
        <v>117</v>
      </c>
      <c r="F23" s="316">
        <f>SUM(F8:F22)</f>
        <v>24057</v>
      </c>
      <c r="G23" s="317">
        <f>SUM(G8:G22)</f>
        <v>1253</v>
      </c>
      <c r="J23" s="725"/>
      <c r="K23" s="725"/>
      <c r="L23" s="725"/>
    </row>
    <row r="24" spans="2:12" ht="16.5" customHeight="1" thickBot="1" x14ac:dyDescent="0.3">
      <c r="B24" s="321"/>
      <c r="C24" s="954" t="s">
        <v>171</v>
      </c>
      <c r="D24" s="954"/>
      <c r="E24" s="954"/>
      <c r="F24" s="954"/>
      <c r="G24" s="955"/>
      <c r="J24" s="725"/>
      <c r="K24" s="725"/>
      <c r="L24" s="725"/>
    </row>
    <row r="25" spans="2:12" ht="15.75" x14ac:dyDescent="0.25">
      <c r="B25" s="321" t="s">
        <v>65</v>
      </c>
      <c r="C25" s="322" t="s">
        <v>81</v>
      </c>
      <c r="D25" s="322">
        <v>2</v>
      </c>
      <c r="E25" s="323">
        <v>0</v>
      </c>
      <c r="F25" s="323">
        <v>1</v>
      </c>
      <c r="G25" s="324">
        <v>2</v>
      </c>
      <c r="J25" s="725"/>
      <c r="K25" s="725"/>
      <c r="L25" s="725"/>
    </row>
    <row r="26" spans="2:12" ht="15.75" x14ac:dyDescent="0.25">
      <c r="B26" s="325" t="s">
        <v>66</v>
      </c>
      <c r="C26" s="318" t="s">
        <v>82</v>
      </c>
      <c r="D26" s="318">
        <v>3</v>
      </c>
      <c r="E26" s="319">
        <v>10</v>
      </c>
      <c r="F26" s="319">
        <v>524</v>
      </c>
      <c r="G26" s="326">
        <v>26</v>
      </c>
      <c r="J26" s="725"/>
      <c r="K26" s="725"/>
      <c r="L26" s="725"/>
    </row>
    <row r="27" spans="2:12" ht="16.5" thickBot="1" x14ac:dyDescent="0.3">
      <c r="B27" s="313" t="s">
        <v>67</v>
      </c>
      <c r="C27" s="327" t="s">
        <v>83</v>
      </c>
      <c r="D27" s="327">
        <v>5</v>
      </c>
      <c r="E27" s="328">
        <v>8</v>
      </c>
      <c r="F27" s="328">
        <v>70</v>
      </c>
      <c r="G27" s="329">
        <v>11</v>
      </c>
      <c r="J27" s="725"/>
      <c r="K27" s="725"/>
      <c r="L27" s="725"/>
    </row>
    <row r="28" spans="2:12" ht="16.5" thickBot="1" x14ac:dyDescent="0.3">
      <c r="B28" s="959" t="s">
        <v>172</v>
      </c>
      <c r="C28" s="960"/>
      <c r="D28" s="314">
        <f>SUM(D25:D27)</f>
        <v>10</v>
      </c>
      <c r="E28" s="314">
        <f>SUM(E25:E27)</f>
        <v>18</v>
      </c>
      <c r="F28" s="314">
        <f>SUM(F25:F27)</f>
        <v>595</v>
      </c>
      <c r="G28" s="330">
        <f>SUM(G25:G27)</f>
        <v>39</v>
      </c>
      <c r="J28" s="725"/>
      <c r="K28" s="725"/>
      <c r="L28" s="725"/>
    </row>
    <row r="29" spans="2:12" ht="15.75" x14ac:dyDescent="0.25">
      <c r="B29" s="12"/>
      <c r="C29" s="12"/>
      <c r="D29" s="12"/>
      <c r="E29" s="12"/>
      <c r="F29" s="12"/>
      <c r="G29" s="12"/>
    </row>
  </sheetData>
  <mergeCells count="5">
    <mergeCell ref="C7:G7"/>
    <mergeCell ref="C24:G24"/>
    <mergeCell ref="B4:G4"/>
    <mergeCell ref="B23:C23"/>
    <mergeCell ref="B28:C28"/>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election activeCell="C16" sqref="C16"/>
    </sheetView>
  </sheetViews>
  <sheetFormatPr defaultRowHeight="15" x14ac:dyDescent="0.25"/>
  <cols>
    <col min="3" max="3" width="51.85546875" customWidth="1"/>
    <col min="4" max="4" width="22.85546875" customWidth="1"/>
    <col min="5" max="5" width="23" customWidth="1"/>
    <col min="6" max="6" width="16.7109375" customWidth="1"/>
    <col min="8" max="8" width="10.140625" bestFit="1" customWidth="1"/>
  </cols>
  <sheetData>
    <row r="2" spans="2:9" ht="15.75" x14ac:dyDescent="0.25">
      <c r="C2" s="1"/>
      <c r="D2" s="1"/>
      <c r="E2" s="1"/>
      <c r="F2" s="1"/>
      <c r="G2" s="1"/>
      <c r="H2" s="1"/>
    </row>
    <row r="3" spans="2:9" ht="16.5" thickBot="1" x14ac:dyDescent="0.3">
      <c r="D3" s="1"/>
      <c r="F3" s="25" t="s">
        <v>178</v>
      </c>
      <c r="G3" s="1"/>
      <c r="H3" s="1"/>
    </row>
    <row r="4" spans="2:9" ht="20.100000000000001" customHeight="1" thickBot="1" x14ac:dyDescent="0.3">
      <c r="B4" s="99" t="s">
        <v>317</v>
      </c>
      <c r="C4" s="100"/>
      <c r="D4" s="100"/>
      <c r="E4" s="100"/>
      <c r="F4" s="101"/>
      <c r="G4" s="1"/>
      <c r="H4" s="1"/>
    </row>
    <row r="5" spans="2:9" ht="15.95" customHeight="1" x14ac:dyDescent="0.25">
      <c r="B5" s="1018" t="s">
        <v>163</v>
      </c>
      <c r="C5" s="1073" t="s">
        <v>318</v>
      </c>
      <c r="D5" s="1070" t="s">
        <v>319</v>
      </c>
      <c r="E5" s="1071"/>
      <c r="F5" s="1072"/>
      <c r="G5" s="1"/>
      <c r="H5" s="1"/>
    </row>
    <row r="6" spans="2:9" ht="15.95" customHeight="1" thickBot="1" x14ac:dyDescent="0.3">
      <c r="B6" s="1019"/>
      <c r="C6" s="1074"/>
      <c r="D6" s="220" t="s">
        <v>154</v>
      </c>
      <c r="E6" s="220" t="s">
        <v>133</v>
      </c>
      <c r="F6" s="491" t="s">
        <v>139</v>
      </c>
      <c r="G6" s="1"/>
      <c r="H6" s="1"/>
    </row>
    <row r="7" spans="2:9" s="296" customFormat="1" ht="15.95" customHeight="1" thickBot="1" x14ac:dyDescent="0.25">
      <c r="B7" s="311">
        <v>1</v>
      </c>
      <c r="C7" s="497">
        <v>2</v>
      </c>
      <c r="D7" s="497">
        <v>3</v>
      </c>
      <c r="E7" s="497">
        <v>4</v>
      </c>
      <c r="F7" s="498">
        <v>5</v>
      </c>
    </row>
    <row r="8" spans="2:9" ht="20.100000000000001" customHeight="1" thickBot="1" x14ac:dyDescent="0.3">
      <c r="B8" s="432" t="s">
        <v>65</v>
      </c>
      <c r="C8" s="891" t="s">
        <v>320</v>
      </c>
      <c r="D8" s="495">
        <v>0.17699999999999999</v>
      </c>
      <c r="E8" s="495">
        <v>0.183</v>
      </c>
      <c r="F8" s="496">
        <v>0.182</v>
      </c>
      <c r="G8" s="1"/>
      <c r="H8" s="201"/>
      <c r="I8" s="88"/>
    </row>
    <row r="9" spans="2:9" ht="32.25" customHeight="1" thickBot="1" x14ac:dyDescent="0.3">
      <c r="B9" s="254" t="s">
        <v>66</v>
      </c>
      <c r="C9" s="892" t="s">
        <v>321</v>
      </c>
      <c r="D9" s="775">
        <v>1647657</v>
      </c>
      <c r="E9" s="490">
        <v>1628872</v>
      </c>
      <c r="F9" s="492">
        <v>1632247</v>
      </c>
      <c r="G9" s="1"/>
      <c r="H9" s="779"/>
      <c r="I9" s="51"/>
    </row>
    <row r="10" spans="2:9" ht="20.100000000000001" customHeight="1" thickBot="1" x14ac:dyDescent="0.3">
      <c r="B10" s="432" t="s">
        <v>67</v>
      </c>
      <c r="C10" s="893" t="s">
        <v>322</v>
      </c>
      <c r="D10" s="776">
        <v>0.17699999999999999</v>
      </c>
      <c r="E10" s="495">
        <v>0.183</v>
      </c>
      <c r="F10" s="496">
        <v>0.182</v>
      </c>
      <c r="G10" s="1"/>
      <c r="H10" s="201"/>
      <c r="I10" s="88"/>
    </row>
    <row r="11" spans="2:9" ht="20.100000000000001" customHeight="1" thickBot="1" x14ac:dyDescent="0.3">
      <c r="B11" s="325" t="s">
        <v>69</v>
      </c>
      <c r="C11" s="892" t="s">
        <v>323</v>
      </c>
      <c r="D11" s="775">
        <v>1309430</v>
      </c>
      <c r="E11" s="490">
        <v>1311327</v>
      </c>
      <c r="F11" s="492">
        <v>1310756</v>
      </c>
      <c r="G11" s="1"/>
      <c r="H11" s="779"/>
      <c r="I11" s="51"/>
    </row>
    <row r="12" spans="2:9" ht="20.100000000000001" customHeight="1" thickBot="1" x14ac:dyDescent="0.3">
      <c r="B12" s="98" t="s">
        <v>70</v>
      </c>
      <c r="C12" s="893" t="s">
        <v>324</v>
      </c>
      <c r="D12" s="776">
        <v>0.17899999999999999</v>
      </c>
      <c r="E12" s="495">
        <v>0.191</v>
      </c>
      <c r="F12" s="496">
        <v>0.19</v>
      </c>
      <c r="G12" s="1"/>
      <c r="H12" s="201"/>
      <c r="I12" s="88"/>
    </row>
    <row r="13" spans="2:9" ht="20.100000000000001" customHeight="1" thickBot="1" x14ac:dyDescent="0.3">
      <c r="B13" s="313" t="s">
        <v>71</v>
      </c>
      <c r="C13" s="892" t="s">
        <v>325</v>
      </c>
      <c r="D13" s="777">
        <v>892267</v>
      </c>
      <c r="E13" s="493">
        <v>1004986</v>
      </c>
      <c r="F13" s="494">
        <v>996761</v>
      </c>
      <c r="G13" s="1"/>
      <c r="H13" s="779"/>
      <c r="I13" s="51"/>
    </row>
    <row r="15" spans="2:9" x14ac:dyDescent="0.25">
      <c r="B15" s="296" t="s">
        <v>326</v>
      </c>
    </row>
  </sheetData>
  <mergeCells count="3">
    <mergeCell ref="D5:F5"/>
    <mergeCell ref="C5:C6"/>
    <mergeCell ref="B5:B6"/>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3:I11"/>
  <sheetViews>
    <sheetView workbookViewId="0">
      <selection activeCell="B13" sqref="B13"/>
    </sheetView>
  </sheetViews>
  <sheetFormatPr defaultRowHeight="15" x14ac:dyDescent="0.25"/>
  <cols>
    <col min="2" max="2" width="8.140625" customWidth="1"/>
    <col min="3" max="3" width="82.140625" customWidth="1"/>
    <col min="4" max="5" width="16" customWidth="1"/>
    <col min="6" max="6" width="16.42578125" customWidth="1"/>
    <col min="8" max="9" width="10.140625" bestFit="1" customWidth="1"/>
  </cols>
  <sheetData>
    <row r="3" spans="2:9" ht="15" customHeight="1" thickBot="1" x14ac:dyDescent="0.3">
      <c r="C3" s="6"/>
      <c r="D3" s="6"/>
      <c r="E3" s="6"/>
      <c r="F3" s="29" t="s">
        <v>178</v>
      </c>
    </row>
    <row r="4" spans="2:9" ht="20.100000000000001" customHeight="1" thickBot="1" x14ac:dyDescent="0.3">
      <c r="B4" s="1033" t="s">
        <v>327</v>
      </c>
      <c r="C4" s="1034"/>
      <c r="D4" s="1034"/>
      <c r="E4" s="1034"/>
      <c r="F4" s="1035"/>
    </row>
    <row r="5" spans="2:9" ht="20.100000000000001" customHeight="1" thickBot="1" x14ac:dyDescent="0.3">
      <c r="B5" s="500" t="s">
        <v>163</v>
      </c>
      <c r="C5" s="501" t="s">
        <v>328</v>
      </c>
      <c r="D5" s="502" t="s">
        <v>154</v>
      </c>
      <c r="E5" s="768" t="s">
        <v>133</v>
      </c>
      <c r="F5" s="13" t="s">
        <v>139</v>
      </c>
    </row>
    <row r="6" spans="2:9" s="299" customFormat="1" ht="14.25" customHeight="1" thickBot="1" x14ac:dyDescent="0.25">
      <c r="B6" s="302">
        <v>1</v>
      </c>
      <c r="C6" s="503">
        <v>2</v>
      </c>
      <c r="D6" s="503">
        <v>3</v>
      </c>
      <c r="E6" s="504">
        <v>4</v>
      </c>
      <c r="F6" s="505">
        <v>5</v>
      </c>
    </row>
    <row r="7" spans="2:9" ht="32.25" thickBot="1" x14ac:dyDescent="0.3">
      <c r="B7" s="275" t="s">
        <v>65</v>
      </c>
      <c r="C7" s="894" t="s">
        <v>329</v>
      </c>
      <c r="D7" s="130">
        <v>25208367</v>
      </c>
      <c r="E7" s="130">
        <v>25523184</v>
      </c>
      <c r="F7" s="499">
        <v>25659823</v>
      </c>
      <c r="H7" s="51"/>
      <c r="I7" s="51"/>
    </row>
    <row r="8" spans="2:9" ht="20.100000000000001" customHeight="1" thickBot="1" x14ac:dyDescent="0.3">
      <c r="B8" s="275" t="s">
        <v>66</v>
      </c>
      <c r="C8" s="895" t="s">
        <v>330</v>
      </c>
      <c r="D8" s="130">
        <v>2662338</v>
      </c>
      <c r="E8" s="130">
        <v>2581508</v>
      </c>
      <c r="F8" s="752">
        <v>2596718</v>
      </c>
      <c r="H8" s="51"/>
      <c r="I8" s="51"/>
    </row>
    <row r="9" spans="2:9" ht="33" customHeight="1" thickBot="1" x14ac:dyDescent="0.3">
      <c r="B9" s="408"/>
      <c r="C9" s="896" t="s">
        <v>331</v>
      </c>
      <c r="D9" s="506">
        <f>D8/D7</f>
        <v>0.10561326721401668</v>
      </c>
      <c r="E9" s="506">
        <f>E8/E7</f>
        <v>0.1011436504160296</v>
      </c>
      <c r="F9" s="507">
        <f>F8/F7</f>
        <v>0.10119781418601367</v>
      </c>
      <c r="H9" s="88"/>
      <c r="I9" s="88"/>
    </row>
    <row r="11" spans="2:9" x14ac:dyDescent="0.25">
      <c r="B11" s="296" t="s">
        <v>316</v>
      </c>
      <c r="C11" s="296"/>
    </row>
  </sheetData>
  <mergeCells count="1">
    <mergeCell ref="B4:F4"/>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18"/>
  <sheetViews>
    <sheetView workbookViewId="0">
      <selection activeCell="C22" sqref="C22"/>
    </sheetView>
  </sheetViews>
  <sheetFormatPr defaultColWidth="9.140625" defaultRowHeight="15" x14ac:dyDescent="0.25"/>
  <cols>
    <col min="1" max="2" width="9.140625" style="18"/>
    <col min="3" max="3" width="46" style="18" customWidth="1"/>
    <col min="4" max="4" width="14" style="18" customWidth="1"/>
    <col min="5" max="5" width="10.5703125" style="18" customWidth="1"/>
    <col min="6" max="6" width="10.28515625" style="18" customWidth="1"/>
    <col min="7" max="7" width="15" style="18" customWidth="1"/>
    <col min="8" max="8" width="11.5703125" style="18" customWidth="1"/>
    <col min="9" max="9" width="9.5703125" style="18" customWidth="1"/>
    <col min="10" max="10" width="14.85546875" style="18" customWidth="1"/>
    <col min="11" max="11" width="12.85546875" style="18" customWidth="1"/>
    <col min="12" max="12" width="10.28515625" style="18" customWidth="1"/>
    <col min="13" max="16384" width="9.140625" style="18"/>
  </cols>
  <sheetData>
    <row r="1" spans="2:15" s="756" customFormat="1" x14ac:dyDescent="0.25"/>
    <row r="3" spans="2:15" ht="16.5" thickBot="1" x14ac:dyDescent="0.3">
      <c r="D3" s="46"/>
      <c r="E3" s="46"/>
      <c r="F3" s="46"/>
      <c r="G3" s="46"/>
      <c r="H3" s="46"/>
      <c r="I3" s="46"/>
      <c r="J3" s="46"/>
      <c r="K3" s="46"/>
      <c r="L3" s="58" t="s">
        <v>178</v>
      </c>
    </row>
    <row r="4" spans="2:15" ht="20.100000000000001" customHeight="1" thickBot="1" x14ac:dyDescent="0.3">
      <c r="B4" s="1075" t="s">
        <v>332</v>
      </c>
      <c r="C4" s="1076"/>
      <c r="D4" s="1076"/>
      <c r="E4" s="1076"/>
      <c r="F4" s="1076"/>
      <c r="G4" s="1076"/>
      <c r="H4" s="1076"/>
      <c r="I4" s="1076"/>
      <c r="J4" s="1076"/>
      <c r="K4" s="1076"/>
      <c r="L4" s="1077"/>
    </row>
    <row r="5" spans="2:15" ht="15.75" x14ac:dyDescent="0.25">
      <c r="B5" s="990" t="s">
        <v>163</v>
      </c>
      <c r="C5" s="978" t="s">
        <v>208</v>
      </c>
      <c r="D5" s="1013" t="s">
        <v>57</v>
      </c>
      <c r="E5" s="1013"/>
      <c r="F5" s="1013"/>
      <c r="G5" s="978" t="s">
        <v>133</v>
      </c>
      <c r="H5" s="978"/>
      <c r="I5" s="978"/>
      <c r="J5" s="978" t="s">
        <v>139</v>
      </c>
      <c r="K5" s="978"/>
      <c r="L5" s="980"/>
    </row>
    <row r="6" spans="2:15" ht="16.5" thickBot="1" x14ac:dyDescent="0.3">
      <c r="B6" s="991"/>
      <c r="C6" s="979"/>
      <c r="D6" s="208" t="s">
        <v>182</v>
      </c>
      <c r="E6" s="208" t="s">
        <v>107</v>
      </c>
      <c r="F6" s="208" t="s">
        <v>108</v>
      </c>
      <c r="G6" s="847" t="s">
        <v>182</v>
      </c>
      <c r="H6" s="208" t="s">
        <v>107</v>
      </c>
      <c r="I6" s="208" t="s">
        <v>108</v>
      </c>
      <c r="J6" s="847" t="s">
        <v>182</v>
      </c>
      <c r="K6" s="208" t="s">
        <v>107</v>
      </c>
      <c r="L6" s="110" t="s">
        <v>108</v>
      </c>
    </row>
    <row r="7" spans="2:15" ht="13.5" customHeight="1" thickBot="1" x14ac:dyDescent="0.3">
      <c r="B7" s="221">
        <v>1</v>
      </c>
      <c r="C7" s="214">
        <v>2</v>
      </c>
      <c r="D7" s="214">
        <v>3</v>
      </c>
      <c r="E7" s="214">
        <v>4</v>
      </c>
      <c r="F7" s="214">
        <v>5</v>
      </c>
      <c r="G7" s="214">
        <v>6</v>
      </c>
      <c r="H7" s="214">
        <v>7</v>
      </c>
      <c r="I7" s="214">
        <v>8</v>
      </c>
      <c r="J7" s="214">
        <v>9</v>
      </c>
      <c r="K7" s="214">
        <v>10</v>
      </c>
      <c r="L7" s="213">
        <v>11</v>
      </c>
    </row>
    <row r="8" spans="2:15" ht="15.95" customHeight="1" x14ac:dyDescent="0.25">
      <c r="B8" s="321" t="s">
        <v>65</v>
      </c>
      <c r="C8" s="897" t="s">
        <v>333</v>
      </c>
      <c r="D8" s="104">
        <v>7796241</v>
      </c>
      <c r="E8" s="104">
        <v>7696</v>
      </c>
      <c r="F8" s="115">
        <f>E8/D8*100</f>
        <v>9.8714239336623905E-2</v>
      </c>
      <c r="G8" s="105">
        <v>7693909</v>
      </c>
      <c r="H8" s="104">
        <v>9887</v>
      </c>
      <c r="I8" s="115">
        <f>H8/G8*100</f>
        <v>0.12850424927042936</v>
      </c>
      <c r="J8" s="104">
        <v>7754535</v>
      </c>
      <c r="K8" s="104">
        <v>10215</v>
      </c>
      <c r="L8" s="120">
        <f>K8/J8*100</f>
        <v>0.1317293686855498</v>
      </c>
      <c r="N8" s="59"/>
    </row>
    <row r="9" spans="2:15" ht="16.5" customHeight="1" x14ac:dyDescent="0.25">
      <c r="B9" s="325" t="s">
        <v>66</v>
      </c>
      <c r="C9" s="898" t="s">
        <v>334</v>
      </c>
      <c r="D9" s="66">
        <v>15417105</v>
      </c>
      <c r="E9" s="66">
        <v>1150848</v>
      </c>
      <c r="F9" s="116">
        <f>E9/D9*100</f>
        <v>7.464747759063715</v>
      </c>
      <c r="G9" s="103">
        <v>15460513</v>
      </c>
      <c r="H9" s="66">
        <v>1136925</v>
      </c>
      <c r="I9" s="116">
        <f t="shared" ref="I9:I18" si="0">H9/G9*100</f>
        <v>7.3537339931734476</v>
      </c>
      <c r="J9" s="66">
        <v>15538569</v>
      </c>
      <c r="K9" s="66">
        <v>1130952</v>
      </c>
      <c r="L9" s="118">
        <f t="shared" ref="L9:L11" si="1">K9/J9*100</f>
        <v>7.278353624455379</v>
      </c>
      <c r="N9" s="59"/>
      <c r="O9" s="756"/>
    </row>
    <row r="10" spans="2:15" ht="15.95" customHeight="1" x14ac:dyDescent="0.25">
      <c r="B10" s="325" t="s">
        <v>67</v>
      </c>
      <c r="C10" s="898" t="s">
        <v>335</v>
      </c>
      <c r="D10" s="66">
        <v>1325084</v>
      </c>
      <c r="E10" s="66">
        <v>0</v>
      </c>
      <c r="F10" s="116">
        <f t="shared" ref="F10:F11" si="2">E10/D10*100</f>
        <v>0</v>
      </c>
      <c r="G10" s="66">
        <v>1552559</v>
      </c>
      <c r="H10" s="66">
        <v>0</v>
      </c>
      <c r="I10" s="116">
        <f t="shared" si="0"/>
        <v>0</v>
      </c>
      <c r="J10" s="66">
        <v>1598451</v>
      </c>
      <c r="K10" s="66">
        <v>0</v>
      </c>
      <c r="L10" s="118">
        <f t="shared" si="1"/>
        <v>0</v>
      </c>
      <c r="N10" s="59"/>
      <c r="O10" s="756"/>
    </row>
    <row r="11" spans="2:15" ht="15.95" customHeight="1" thickBot="1" x14ac:dyDescent="0.3">
      <c r="B11" s="325" t="s">
        <v>69</v>
      </c>
      <c r="C11" s="897" t="s">
        <v>336</v>
      </c>
      <c r="D11" s="66">
        <v>224665</v>
      </c>
      <c r="E11" s="66">
        <v>36030</v>
      </c>
      <c r="F11" s="116">
        <f t="shared" si="2"/>
        <v>16.037210958538267</v>
      </c>
      <c r="G11" s="103">
        <v>258027</v>
      </c>
      <c r="H11" s="66">
        <v>33250</v>
      </c>
      <c r="I11" s="116">
        <f t="shared" si="0"/>
        <v>12.886248338352187</v>
      </c>
      <c r="J11" s="66">
        <v>201418</v>
      </c>
      <c r="K11" s="66">
        <v>34209</v>
      </c>
      <c r="L11" s="118">
        <f t="shared" si="1"/>
        <v>16.984082852575241</v>
      </c>
      <c r="N11" s="59"/>
      <c r="O11" s="756"/>
    </row>
    <row r="12" spans="2:15" ht="20.25" customHeight="1" thickBot="1" x14ac:dyDescent="0.3">
      <c r="B12" s="1078" t="s">
        <v>337</v>
      </c>
      <c r="C12" s="1079"/>
      <c r="D12" s="108">
        <f>SUM(D8:D11)</f>
        <v>24763095</v>
      </c>
      <c r="E12" s="108">
        <f>SUM(E8:E11)</f>
        <v>1194574</v>
      </c>
      <c r="F12" s="117">
        <f>E12/D12*100</f>
        <v>4.8240092767079394</v>
      </c>
      <c r="G12" s="112">
        <f>SUM(G8:G11)</f>
        <v>24965008</v>
      </c>
      <c r="H12" s="112">
        <f>SUM(H8:H11)</f>
        <v>1180062</v>
      </c>
      <c r="I12" s="117">
        <f t="shared" si="0"/>
        <v>4.726864097139484</v>
      </c>
      <c r="J12" s="108">
        <f>SUM(J8:J11)</f>
        <v>25092973</v>
      </c>
      <c r="K12" s="108">
        <f>SUM(K8:K11)</f>
        <v>1175376</v>
      </c>
      <c r="L12" s="119">
        <f>K12/J12*100</f>
        <v>4.6840842653439267</v>
      </c>
      <c r="N12" s="59"/>
      <c r="O12" s="756"/>
    </row>
    <row r="13" spans="2:15" ht="15.95" customHeight="1" x14ac:dyDescent="0.25">
      <c r="B13" s="325" t="s">
        <v>70</v>
      </c>
      <c r="C13" s="898" t="s">
        <v>338</v>
      </c>
      <c r="D13" s="66">
        <v>1350083</v>
      </c>
      <c r="E13" s="66">
        <v>21488</v>
      </c>
      <c r="F13" s="116">
        <f>E13/D13*100</f>
        <v>1.5916058494181471</v>
      </c>
      <c r="G13" s="103">
        <v>1373899</v>
      </c>
      <c r="H13" s="103">
        <v>24965</v>
      </c>
      <c r="I13" s="116">
        <f t="shared" si="0"/>
        <v>1.8170913582439465</v>
      </c>
      <c r="J13" s="66">
        <v>1354465</v>
      </c>
      <c r="K13" s="66">
        <v>24450</v>
      </c>
      <c r="L13" s="118">
        <f>K13/J13*100</f>
        <v>1.8051407751399999</v>
      </c>
      <c r="N13" s="59"/>
      <c r="O13" s="756"/>
    </row>
    <row r="14" spans="2:15" ht="15.95" customHeight="1" x14ac:dyDescent="0.25">
      <c r="B14" s="325" t="s">
        <v>71</v>
      </c>
      <c r="C14" s="898" t="s">
        <v>339</v>
      </c>
      <c r="D14" s="66">
        <v>48255</v>
      </c>
      <c r="E14" s="66">
        <v>554</v>
      </c>
      <c r="F14" s="116">
        <f t="shared" ref="F14:F17" si="3">E14/D14*100</f>
        <v>1.1480675577660346</v>
      </c>
      <c r="G14" s="103">
        <v>39203</v>
      </c>
      <c r="H14" s="103">
        <v>1432</v>
      </c>
      <c r="I14" s="116">
        <f t="shared" si="0"/>
        <v>3.6527816748718211</v>
      </c>
      <c r="J14" s="66">
        <v>49051</v>
      </c>
      <c r="K14" s="66">
        <v>1973</v>
      </c>
      <c r="L14" s="118">
        <f t="shared" ref="L14:L16" si="4">K14/J14*100</f>
        <v>4.0223440908442232</v>
      </c>
      <c r="N14" s="59"/>
      <c r="O14" s="756"/>
    </row>
    <row r="15" spans="2:15" ht="15.95" customHeight="1" x14ac:dyDescent="0.25">
      <c r="B15" s="325" t="s">
        <v>72</v>
      </c>
      <c r="C15" s="898" t="s">
        <v>340</v>
      </c>
      <c r="D15" s="66">
        <v>2058199</v>
      </c>
      <c r="E15" s="66">
        <v>19685</v>
      </c>
      <c r="F15" s="116">
        <f t="shared" si="3"/>
        <v>0.95641869420789727</v>
      </c>
      <c r="G15" s="103">
        <v>2468359</v>
      </c>
      <c r="H15" s="103">
        <v>32597</v>
      </c>
      <c r="I15" s="116">
        <f t="shared" si="0"/>
        <v>1.3205939654645049</v>
      </c>
      <c r="J15" s="66">
        <v>2137619</v>
      </c>
      <c r="K15" s="66">
        <v>23787</v>
      </c>
      <c r="L15" s="118">
        <f t="shared" si="4"/>
        <v>1.1127801539937661</v>
      </c>
      <c r="N15" s="59"/>
      <c r="O15" s="756"/>
    </row>
    <row r="16" spans="2:15" ht="15.95" customHeight="1" thickBot="1" x14ac:dyDescent="0.3">
      <c r="B16" s="325" t="s">
        <v>73</v>
      </c>
      <c r="C16" s="898" t="s">
        <v>341</v>
      </c>
      <c r="D16" s="66">
        <v>54122</v>
      </c>
      <c r="E16" s="66">
        <v>310</v>
      </c>
      <c r="F16" s="116">
        <f t="shared" si="3"/>
        <v>0.57278001552049074</v>
      </c>
      <c r="G16" s="103">
        <v>8274</v>
      </c>
      <c r="H16" s="103">
        <v>26</v>
      </c>
      <c r="I16" s="116">
        <f t="shared" si="0"/>
        <v>0.31423737007493352</v>
      </c>
      <c r="J16" s="66">
        <v>229595</v>
      </c>
      <c r="K16" s="66">
        <v>5478</v>
      </c>
      <c r="L16" s="118">
        <f t="shared" si="4"/>
        <v>2.3859404603758794</v>
      </c>
      <c r="N16" s="59"/>
      <c r="O16" s="756"/>
    </row>
    <row r="17" spans="2:15" s="109" customFormat="1" ht="20.25" customHeight="1" thickBot="1" x14ac:dyDescent="0.3">
      <c r="B17" s="1078" t="s">
        <v>342</v>
      </c>
      <c r="C17" s="1079"/>
      <c r="D17" s="108">
        <f>SUM(D13:D16)</f>
        <v>3510659</v>
      </c>
      <c r="E17" s="108">
        <f>SUM(E13:E16)</f>
        <v>42037</v>
      </c>
      <c r="F17" s="117">
        <f t="shared" si="3"/>
        <v>1.1974105146640559</v>
      </c>
      <c r="G17" s="112">
        <f>SUM(G13:G16)</f>
        <v>3889735</v>
      </c>
      <c r="H17" s="108">
        <f>SUM(H13:H16)</f>
        <v>59020</v>
      </c>
      <c r="I17" s="117">
        <f t="shared" si="0"/>
        <v>1.5173270158506942</v>
      </c>
      <c r="J17" s="112">
        <f>SUM(J13:J16)</f>
        <v>3770730</v>
      </c>
      <c r="K17" s="108">
        <f>SUM(K13:K16)</f>
        <v>55688</v>
      </c>
      <c r="L17" s="119">
        <f>K17/J17*100</f>
        <v>1.4768493103457421</v>
      </c>
      <c r="N17" s="59"/>
      <c r="O17" s="756"/>
    </row>
    <row r="18" spans="2:15" ht="21" customHeight="1" thickBot="1" x14ac:dyDescent="0.3">
      <c r="B18" s="1080" t="s">
        <v>343</v>
      </c>
      <c r="C18" s="1081"/>
      <c r="D18" s="209">
        <f>D12+D17</f>
        <v>28273754</v>
      </c>
      <c r="E18" s="209">
        <f>E12+E17</f>
        <v>1236611</v>
      </c>
      <c r="F18" s="122">
        <f>E18/D18*100</f>
        <v>4.37370644167025</v>
      </c>
      <c r="G18" s="209">
        <f>G12+G17</f>
        <v>28854743</v>
      </c>
      <c r="H18" s="209">
        <f>H12+H17</f>
        <v>1239082</v>
      </c>
      <c r="I18" s="122">
        <f t="shared" si="0"/>
        <v>4.294205635447871</v>
      </c>
      <c r="J18" s="209">
        <f>J12+J17</f>
        <v>28863703</v>
      </c>
      <c r="K18" s="209">
        <f>K12+K17</f>
        <v>1231064</v>
      </c>
      <c r="L18" s="124">
        <f>K18/J18*100</f>
        <v>4.2650937753898033</v>
      </c>
      <c r="N18" s="59"/>
      <c r="O18" s="756"/>
    </row>
  </sheetData>
  <mergeCells count="9">
    <mergeCell ref="B5:B6"/>
    <mergeCell ref="B4:L4"/>
    <mergeCell ref="B12:C12"/>
    <mergeCell ref="B17:C17"/>
    <mergeCell ref="B18:C18"/>
    <mergeCell ref="C5:C6"/>
    <mergeCell ref="D5:F5"/>
    <mergeCell ref="G5:I5"/>
    <mergeCell ref="J5:L5"/>
  </mergeCells>
  <pageMargins left="0.7" right="0.7" top="0.75" bottom="0.75" header="0.3" footer="0.3"/>
  <pageSetup scale="74" fitToHeight="0" orientation="landscape" r:id="rId1"/>
  <ignoredErrors>
    <ignoredError sqref="D12:E12 G12:H12 J12:K12" formulaRange="1"/>
    <ignoredError sqref="F12 F17 F18 I12 I17 I18" formula="1"/>
  </ignoredError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P16"/>
  <sheetViews>
    <sheetView workbookViewId="0">
      <selection activeCell="B19" sqref="B19"/>
    </sheetView>
  </sheetViews>
  <sheetFormatPr defaultRowHeight="15" x14ac:dyDescent="0.25"/>
  <cols>
    <col min="3" max="3" width="45.5703125" bestFit="1" customWidth="1"/>
    <col min="4" max="4" width="11.28515625" bestFit="1" customWidth="1"/>
    <col min="5" max="5" width="10.140625" bestFit="1" customWidth="1"/>
    <col min="7" max="7" width="12.42578125" bestFit="1" customWidth="1"/>
    <col min="8" max="8" width="10.140625" bestFit="1" customWidth="1"/>
    <col min="10" max="10" width="11.28515625" bestFit="1" customWidth="1"/>
    <col min="11" max="11" width="10.140625" bestFit="1" customWidth="1"/>
    <col min="14" max="14" width="11.7109375" bestFit="1" customWidth="1"/>
    <col min="15" max="16" width="9.5703125" style="129" bestFit="1" customWidth="1"/>
  </cols>
  <sheetData>
    <row r="3" spans="2:16" ht="16.5" thickBot="1" x14ac:dyDescent="0.3">
      <c r="C3" s="18"/>
      <c r="D3" s="46"/>
      <c r="E3" s="46"/>
      <c r="F3" s="46"/>
      <c r="G3" s="46"/>
      <c r="H3" s="46"/>
      <c r="I3" s="46"/>
      <c r="J3" s="46"/>
      <c r="K3" s="46"/>
      <c r="L3" s="58" t="s">
        <v>178</v>
      </c>
    </row>
    <row r="4" spans="2:16" ht="16.5" customHeight="1" thickBot="1" x14ac:dyDescent="0.3">
      <c r="B4" s="1075" t="s">
        <v>344</v>
      </c>
      <c r="C4" s="1076"/>
      <c r="D4" s="1076"/>
      <c r="E4" s="1076"/>
      <c r="F4" s="1076"/>
      <c r="G4" s="1076"/>
      <c r="H4" s="1076"/>
      <c r="I4" s="1076"/>
      <c r="J4" s="1076"/>
      <c r="K4" s="1076"/>
      <c r="L4" s="1077"/>
    </row>
    <row r="5" spans="2:16" ht="15.75" x14ac:dyDescent="0.25">
      <c r="B5" s="1018" t="s">
        <v>163</v>
      </c>
      <c r="C5" s="978" t="s">
        <v>208</v>
      </c>
      <c r="D5" s="1013" t="s">
        <v>57</v>
      </c>
      <c r="E5" s="1013"/>
      <c r="F5" s="1013"/>
      <c r="G5" s="978" t="s">
        <v>133</v>
      </c>
      <c r="H5" s="978"/>
      <c r="I5" s="978"/>
      <c r="J5" s="978" t="s">
        <v>139</v>
      </c>
      <c r="K5" s="978"/>
      <c r="L5" s="980"/>
    </row>
    <row r="6" spans="2:16" ht="16.5" thickBot="1" x14ac:dyDescent="0.3">
      <c r="B6" s="1019"/>
      <c r="C6" s="979"/>
      <c r="D6" s="208" t="s">
        <v>182</v>
      </c>
      <c r="E6" s="208" t="s">
        <v>107</v>
      </c>
      <c r="F6" s="208" t="s">
        <v>108</v>
      </c>
      <c r="G6" s="847" t="s">
        <v>182</v>
      </c>
      <c r="H6" s="208" t="s">
        <v>107</v>
      </c>
      <c r="I6" s="208" t="s">
        <v>108</v>
      </c>
      <c r="J6" s="847" t="s">
        <v>182</v>
      </c>
      <c r="K6" s="208" t="s">
        <v>107</v>
      </c>
      <c r="L6" s="110" t="s">
        <v>108</v>
      </c>
    </row>
    <row r="7" spans="2:16" s="296" customFormat="1" ht="13.5" thickBot="1" x14ac:dyDescent="0.25">
      <c r="B7" s="302">
        <v>1</v>
      </c>
      <c r="C7" s="346">
        <v>2</v>
      </c>
      <c r="D7" s="346">
        <v>3</v>
      </c>
      <c r="E7" s="346">
        <v>4</v>
      </c>
      <c r="F7" s="346">
        <v>5</v>
      </c>
      <c r="G7" s="346">
        <v>6</v>
      </c>
      <c r="H7" s="346">
        <v>7</v>
      </c>
      <c r="I7" s="346">
        <v>8</v>
      </c>
      <c r="J7" s="346">
        <v>9</v>
      </c>
      <c r="K7" s="346">
        <v>10</v>
      </c>
      <c r="L7" s="347">
        <v>11</v>
      </c>
      <c r="O7" s="674"/>
      <c r="P7" s="674"/>
    </row>
    <row r="8" spans="2:16" ht="20.100000000000001" customHeight="1" x14ac:dyDescent="0.25">
      <c r="B8" s="254" t="s">
        <v>65</v>
      </c>
      <c r="C8" s="899" t="s">
        <v>345</v>
      </c>
      <c r="D8" s="66">
        <v>21793866</v>
      </c>
      <c r="E8" s="66">
        <v>123558</v>
      </c>
      <c r="F8" s="116">
        <f>E8/D8*100</f>
        <v>0.56693933972063515</v>
      </c>
      <c r="G8" s="103">
        <v>22301920</v>
      </c>
      <c r="H8" s="66">
        <v>179478</v>
      </c>
      <c r="I8" s="116">
        <f>H8/G8*100</f>
        <v>0.80476479155157954</v>
      </c>
      <c r="J8" s="66">
        <v>22481111</v>
      </c>
      <c r="K8" s="66">
        <v>176629</v>
      </c>
      <c r="L8" s="118">
        <f>K8/J8*100</f>
        <v>0.78567736265347388</v>
      </c>
      <c r="N8" s="114"/>
    </row>
    <row r="9" spans="2:16" ht="20.100000000000001" customHeight="1" x14ac:dyDescent="0.25">
      <c r="B9" s="254" t="s">
        <v>66</v>
      </c>
      <c r="C9" s="900" t="s">
        <v>346</v>
      </c>
      <c r="D9" s="66">
        <v>1652439</v>
      </c>
      <c r="E9" s="66">
        <v>113839</v>
      </c>
      <c r="F9" s="116">
        <f t="shared" ref="F9:F16" si="0">E9/D9*100</f>
        <v>6.8891499171830244</v>
      </c>
      <c r="G9" s="103">
        <v>1645274</v>
      </c>
      <c r="H9" s="66">
        <v>204681</v>
      </c>
      <c r="I9" s="116">
        <f t="shared" ref="I9:I16" si="1">H9/G9*100</f>
        <v>12.440541818566391</v>
      </c>
      <c r="J9" s="66">
        <v>1605005</v>
      </c>
      <c r="K9" s="66">
        <v>209219</v>
      </c>
      <c r="L9" s="118">
        <f t="shared" ref="L9:L16" si="2">K9/J9*100</f>
        <v>13.035411104638303</v>
      </c>
      <c r="N9" s="114"/>
    </row>
    <row r="10" spans="2:16" ht="20.100000000000001" customHeight="1" thickBot="1" x14ac:dyDescent="0.3">
      <c r="B10" s="254" t="s">
        <v>67</v>
      </c>
      <c r="C10" s="901" t="s">
        <v>347</v>
      </c>
      <c r="D10" s="66">
        <v>1316790</v>
      </c>
      <c r="E10" s="66">
        <v>957177</v>
      </c>
      <c r="F10" s="116">
        <f t="shared" si="0"/>
        <v>72.690178388353502</v>
      </c>
      <c r="G10" s="66">
        <v>1017814</v>
      </c>
      <c r="H10" s="66">
        <v>795903</v>
      </c>
      <c r="I10" s="116">
        <f t="shared" si="1"/>
        <v>78.19729341510336</v>
      </c>
      <c r="J10" s="66">
        <v>1006857</v>
      </c>
      <c r="K10" s="66">
        <v>789528</v>
      </c>
      <c r="L10" s="118">
        <f t="shared" si="2"/>
        <v>78.415107607137855</v>
      </c>
      <c r="M10" s="51"/>
      <c r="N10" s="114"/>
    </row>
    <row r="11" spans="2:16" ht="20.100000000000001" customHeight="1" thickBot="1" x14ac:dyDescent="0.3">
      <c r="B11" s="1078" t="s">
        <v>348</v>
      </c>
      <c r="C11" s="1079"/>
      <c r="D11" s="108">
        <f>SUM(D8:D10)</f>
        <v>24763095</v>
      </c>
      <c r="E11" s="108">
        <f>SUM(E8:E10)</f>
        <v>1194574</v>
      </c>
      <c r="F11" s="117">
        <f t="shared" si="0"/>
        <v>4.8240092767079394</v>
      </c>
      <c r="G11" s="112">
        <f>SUM(G8:G10)</f>
        <v>24965008</v>
      </c>
      <c r="H11" s="108">
        <f>SUM(H8:H10)</f>
        <v>1180062</v>
      </c>
      <c r="I11" s="117">
        <f t="shared" si="1"/>
        <v>4.726864097139484</v>
      </c>
      <c r="J11" s="108">
        <f>SUM(J8:J10)</f>
        <v>25092973</v>
      </c>
      <c r="K11" s="108">
        <f>SUM(K8:K10)</f>
        <v>1175376</v>
      </c>
      <c r="L11" s="119">
        <f t="shared" si="2"/>
        <v>4.6840842653439267</v>
      </c>
      <c r="N11" s="114"/>
    </row>
    <row r="12" spans="2:16" ht="20.100000000000001" customHeight="1" x14ac:dyDescent="0.25">
      <c r="B12" s="254" t="s">
        <v>69</v>
      </c>
      <c r="C12" s="899" t="s">
        <v>345</v>
      </c>
      <c r="D12" s="357">
        <v>3027094</v>
      </c>
      <c r="E12" s="357">
        <v>20431</v>
      </c>
      <c r="F12" s="358">
        <f t="shared" si="0"/>
        <v>0.6749377455738077</v>
      </c>
      <c r="G12" s="508">
        <v>3440487</v>
      </c>
      <c r="H12" s="508">
        <v>21343</v>
      </c>
      <c r="I12" s="358">
        <f t="shared" si="1"/>
        <v>0.62034822395782918</v>
      </c>
      <c r="J12" s="357">
        <v>3408902</v>
      </c>
      <c r="K12" s="357">
        <v>23030</v>
      </c>
      <c r="L12" s="509">
        <f t="shared" si="2"/>
        <v>0.67558410303376282</v>
      </c>
      <c r="N12" s="114"/>
    </row>
    <row r="13" spans="2:16" ht="20.100000000000001" customHeight="1" x14ac:dyDescent="0.25">
      <c r="B13" s="254" t="s">
        <v>70</v>
      </c>
      <c r="C13" s="900" t="s">
        <v>346</v>
      </c>
      <c r="D13" s="357">
        <v>474159</v>
      </c>
      <c r="E13" s="357">
        <v>15610</v>
      </c>
      <c r="F13" s="358">
        <f t="shared" si="0"/>
        <v>3.2921446181555134</v>
      </c>
      <c r="G13" s="508">
        <v>443246</v>
      </c>
      <c r="H13" s="508">
        <v>34354</v>
      </c>
      <c r="I13" s="358">
        <f t="shared" si="1"/>
        <v>7.750549356339369</v>
      </c>
      <c r="J13" s="357">
        <v>356992</v>
      </c>
      <c r="K13" s="753">
        <v>29698</v>
      </c>
      <c r="L13" s="509">
        <f t="shared" si="2"/>
        <v>8.3189539261384002</v>
      </c>
      <c r="N13" s="114"/>
    </row>
    <row r="14" spans="2:16" ht="20.100000000000001" customHeight="1" thickBot="1" x14ac:dyDescent="0.3">
      <c r="B14" s="254" t="s">
        <v>71</v>
      </c>
      <c r="C14" s="901" t="s">
        <v>347</v>
      </c>
      <c r="D14" s="357">
        <v>9406</v>
      </c>
      <c r="E14" s="357">
        <v>5996</v>
      </c>
      <c r="F14" s="358">
        <f t="shared" si="0"/>
        <v>63.746544758664683</v>
      </c>
      <c r="G14" s="508">
        <v>6002</v>
      </c>
      <c r="H14" s="508">
        <v>3323</v>
      </c>
      <c r="I14" s="358">
        <f t="shared" si="1"/>
        <v>55.364878373875371</v>
      </c>
      <c r="J14" s="357">
        <v>4836</v>
      </c>
      <c r="K14" s="357">
        <v>2960</v>
      </c>
      <c r="L14" s="509">
        <f t="shared" si="2"/>
        <v>61.207609594706369</v>
      </c>
      <c r="N14" s="114"/>
    </row>
    <row r="15" spans="2:16" ht="20.100000000000001" customHeight="1" thickBot="1" x14ac:dyDescent="0.3">
      <c r="B15" s="1078" t="s">
        <v>349</v>
      </c>
      <c r="C15" s="1079"/>
      <c r="D15" s="108">
        <f>SUM(D12:D14)</f>
        <v>3510659</v>
      </c>
      <c r="E15" s="108">
        <f t="shared" ref="E15" si="3">SUM(E12:E14)</f>
        <v>42037</v>
      </c>
      <c r="F15" s="117">
        <f t="shared" si="0"/>
        <v>1.1974105146640559</v>
      </c>
      <c r="G15" s="112">
        <f>SUM(G12:G14)</f>
        <v>3889735</v>
      </c>
      <c r="H15" s="112">
        <f t="shared" ref="H15" si="4">SUM(H12:H14)</f>
        <v>59020</v>
      </c>
      <c r="I15" s="117">
        <f t="shared" si="1"/>
        <v>1.5173270158506942</v>
      </c>
      <c r="J15" s="112">
        <f>SUM(J12:J14)</f>
        <v>3770730</v>
      </c>
      <c r="K15" s="108">
        <f>SUM(K12:K14)</f>
        <v>55688</v>
      </c>
      <c r="L15" s="119">
        <f t="shared" si="2"/>
        <v>1.4768493103457421</v>
      </c>
      <c r="N15" s="114"/>
    </row>
    <row r="16" spans="2:16" ht="21" customHeight="1" thickBot="1" x14ac:dyDescent="0.3">
      <c r="B16" s="1080" t="s">
        <v>343</v>
      </c>
      <c r="C16" s="1081"/>
      <c r="D16" s="510">
        <f>D11+D15</f>
        <v>28273754</v>
      </c>
      <c r="E16" s="510">
        <f>E11+E15</f>
        <v>1236611</v>
      </c>
      <c r="F16" s="117">
        <f t="shared" si="0"/>
        <v>4.37370644167025</v>
      </c>
      <c r="G16" s="510">
        <f>G11+G15</f>
        <v>28854743</v>
      </c>
      <c r="H16" s="510">
        <f>H11+H15</f>
        <v>1239082</v>
      </c>
      <c r="I16" s="117">
        <f t="shared" si="1"/>
        <v>4.294205635447871</v>
      </c>
      <c r="J16" s="510">
        <f>J11+J15</f>
        <v>28863703</v>
      </c>
      <c r="K16" s="510">
        <f>K11+K15</f>
        <v>1231064</v>
      </c>
      <c r="L16" s="119">
        <f t="shared" si="2"/>
        <v>4.2650937753898033</v>
      </c>
      <c r="N16" s="114"/>
    </row>
  </sheetData>
  <mergeCells count="9">
    <mergeCell ref="B5:B6"/>
    <mergeCell ref="B4:L4"/>
    <mergeCell ref="B11:C11"/>
    <mergeCell ref="B15:C15"/>
    <mergeCell ref="B16:C16"/>
    <mergeCell ref="C5:C6"/>
    <mergeCell ref="D5:F5"/>
    <mergeCell ref="G5:I5"/>
    <mergeCell ref="J5:L5"/>
  </mergeCells>
  <pageMargins left="0.7" right="0.7" top="0.75" bottom="0.75" header="0.3" footer="0.3"/>
  <pageSetup scale="82" fitToHeight="0" orientation="landscape" r:id="rId1"/>
  <ignoredErrors>
    <ignoredError sqref="D11:E11 G11:H11 J11:K11" formulaRange="1"/>
    <ignoredError sqref="I11 F11 F15 F16 I16 I15" formula="1"/>
  </ignoredError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7"/>
  <sheetViews>
    <sheetView workbookViewId="0">
      <selection activeCell="C20" sqref="C20"/>
    </sheetView>
  </sheetViews>
  <sheetFormatPr defaultRowHeight="15" x14ac:dyDescent="0.25"/>
  <cols>
    <col min="3" max="3" width="34.42578125" customWidth="1"/>
    <col min="4" max="4" width="13.85546875" customWidth="1"/>
    <col min="5" max="5" width="10.7109375" customWidth="1"/>
    <col min="6" max="6" width="13.7109375" customWidth="1"/>
    <col min="7" max="7" width="10.140625" customWidth="1"/>
    <col min="8" max="8" width="13.7109375" customWidth="1"/>
    <col min="9" max="9" width="9.7109375" customWidth="1"/>
    <col min="10" max="10" width="11.28515625" customWidth="1"/>
    <col min="13" max="13" width="10.28515625" customWidth="1"/>
  </cols>
  <sheetData>
    <row r="3" spans="2:13" ht="16.5" thickBot="1" x14ac:dyDescent="0.3">
      <c r="D3" s="4"/>
      <c r="E3" s="4"/>
      <c r="F3" s="4"/>
      <c r="G3" s="4"/>
      <c r="H3" s="4"/>
      <c r="I3" s="4"/>
      <c r="J3" s="4"/>
      <c r="K3" s="29" t="s">
        <v>178</v>
      </c>
    </row>
    <row r="4" spans="2:13" ht="16.5" customHeight="1" thickBot="1" x14ac:dyDescent="0.3">
      <c r="B4" s="1075" t="s">
        <v>350</v>
      </c>
      <c r="C4" s="1076"/>
      <c r="D4" s="1076"/>
      <c r="E4" s="1076"/>
      <c r="F4" s="1076"/>
      <c r="G4" s="1076"/>
      <c r="H4" s="1076"/>
      <c r="I4" s="1076"/>
      <c r="J4" s="1076"/>
      <c r="K4" s="1077"/>
    </row>
    <row r="5" spans="2:13" ht="15.75" x14ac:dyDescent="0.25">
      <c r="B5" s="1018" t="s">
        <v>163</v>
      </c>
      <c r="C5" s="1029" t="s">
        <v>261</v>
      </c>
      <c r="D5" s="1029" t="s">
        <v>57</v>
      </c>
      <c r="E5" s="1029"/>
      <c r="F5" s="1029" t="s">
        <v>133</v>
      </c>
      <c r="G5" s="1029"/>
      <c r="H5" s="1029" t="s">
        <v>139</v>
      </c>
      <c r="I5" s="1029"/>
      <c r="J5" s="1029" t="s">
        <v>184</v>
      </c>
      <c r="K5" s="1030"/>
    </row>
    <row r="6" spans="2:13" ht="15.75" customHeight="1" thickBot="1" x14ac:dyDescent="0.3">
      <c r="B6" s="1019"/>
      <c r="C6" s="1028"/>
      <c r="D6" s="847" t="s">
        <v>182</v>
      </c>
      <c r="E6" s="847" t="s">
        <v>183</v>
      </c>
      <c r="F6" s="847" t="s">
        <v>182</v>
      </c>
      <c r="G6" s="847" t="s">
        <v>183</v>
      </c>
      <c r="H6" s="847" t="s">
        <v>182</v>
      </c>
      <c r="I6" s="847" t="s">
        <v>183</v>
      </c>
      <c r="J6" s="512" t="s">
        <v>121</v>
      </c>
      <c r="K6" s="511" t="s">
        <v>122</v>
      </c>
    </row>
    <row r="7" spans="2:13" s="299" customFormat="1" ht="15.75" customHeight="1" thickBot="1" x14ac:dyDescent="0.25">
      <c r="B7" s="302">
        <v>1</v>
      </c>
      <c r="C7" s="308">
        <v>2</v>
      </c>
      <c r="D7" s="308">
        <v>3</v>
      </c>
      <c r="E7" s="308">
        <v>4</v>
      </c>
      <c r="F7" s="308">
        <v>5</v>
      </c>
      <c r="G7" s="308">
        <v>6</v>
      </c>
      <c r="H7" s="308">
        <v>7</v>
      </c>
      <c r="I7" s="308">
        <v>8</v>
      </c>
      <c r="J7" s="308">
        <v>9</v>
      </c>
      <c r="K7" s="513">
        <v>10</v>
      </c>
    </row>
    <row r="8" spans="2:13" ht="15.75" x14ac:dyDescent="0.25">
      <c r="B8" s="254" t="s">
        <v>65</v>
      </c>
      <c r="C8" s="874" t="s">
        <v>262</v>
      </c>
      <c r="D8" s="130">
        <v>189360</v>
      </c>
      <c r="E8" s="36">
        <f>D8/D$15*100</f>
        <v>1.2440903899733253</v>
      </c>
      <c r="F8" s="33">
        <v>199032</v>
      </c>
      <c r="G8" s="36">
        <f>F8/F$15*100</f>
        <v>1.3047299476074543</v>
      </c>
      <c r="H8" s="113">
        <v>191396</v>
      </c>
      <c r="I8" s="392">
        <f>H8/H$15*100</f>
        <v>1.2474633892150822</v>
      </c>
      <c r="J8" s="415">
        <f>F8/D8*100</f>
        <v>105.10773130544995</v>
      </c>
      <c r="K8" s="419">
        <f>H8/F8*100</f>
        <v>96.163431006069374</v>
      </c>
      <c r="M8" s="51"/>
    </row>
    <row r="9" spans="2:13" ht="16.5" customHeight="1" x14ac:dyDescent="0.25">
      <c r="B9" s="254" t="s">
        <v>66</v>
      </c>
      <c r="C9" s="874" t="s">
        <v>263</v>
      </c>
      <c r="D9" s="130">
        <v>359635</v>
      </c>
      <c r="E9" s="36">
        <f t="shared" ref="E9:E14" si="0">D9/D$15*100</f>
        <v>2.3627928147341404</v>
      </c>
      <c r="F9" s="33">
        <v>395157</v>
      </c>
      <c r="G9" s="36">
        <f t="shared" ref="G9:G14" si="1">F9/F$15*100</f>
        <v>2.5904034120479058</v>
      </c>
      <c r="H9" s="113">
        <v>393525</v>
      </c>
      <c r="I9" s="392">
        <f t="shared" ref="I9:I14" si="2">H9/H$15*100</f>
        <v>2.5648813467411293</v>
      </c>
      <c r="J9" s="415">
        <f t="shared" ref="J9:J15" si="3">F9/D9*100</f>
        <v>109.87723664270719</v>
      </c>
      <c r="K9" s="419">
        <f t="shared" ref="K9:K14" si="4">H9/F9*100</f>
        <v>99.586999597628292</v>
      </c>
      <c r="M9" s="51"/>
    </row>
    <row r="10" spans="2:13" ht="16.5" customHeight="1" x14ac:dyDescent="0.25">
      <c r="B10" s="254" t="s">
        <v>128</v>
      </c>
      <c r="C10" s="874" t="s">
        <v>264</v>
      </c>
      <c r="D10" s="130">
        <v>6922742</v>
      </c>
      <c r="E10" s="36">
        <f t="shared" si="0"/>
        <v>45.482239092019</v>
      </c>
      <c r="F10" s="33">
        <v>6500322</v>
      </c>
      <c r="G10" s="36">
        <f t="shared" si="1"/>
        <v>42.612066313414843</v>
      </c>
      <c r="H10" s="113">
        <v>6571346</v>
      </c>
      <c r="I10" s="392">
        <f t="shared" si="2"/>
        <v>42.830119505449296</v>
      </c>
      <c r="J10" s="415">
        <f t="shared" si="3"/>
        <v>93.898082580572833</v>
      </c>
      <c r="K10" s="419">
        <f t="shared" si="4"/>
        <v>101.09262279622455</v>
      </c>
      <c r="M10" s="51"/>
    </row>
    <row r="11" spans="2:13" ht="15.75" x14ac:dyDescent="0.25">
      <c r="B11" s="254" t="s">
        <v>69</v>
      </c>
      <c r="C11" s="874" t="s">
        <v>265</v>
      </c>
      <c r="D11" s="33">
        <v>247501</v>
      </c>
      <c r="E11" s="36">
        <f t="shared" si="0"/>
        <v>1.6260752831051328</v>
      </c>
      <c r="F11" s="33">
        <v>772554</v>
      </c>
      <c r="G11" s="36">
        <f t="shared" si="1"/>
        <v>5.064383314964072</v>
      </c>
      <c r="H11" s="113">
        <v>772746</v>
      </c>
      <c r="I11" s="392">
        <f t="shared" si="2"/>
        <v>5.0365333871261564</v>
      </c>
      <c r="J11" s="415">
        <f t="shared" si="3"/>
        <v>312.14176912416514</v>
      </c>
      <c r="K11" s="419">
        <f t="shared" si="4"/>
        <v>100.02485263166069</v>
      </c>
      <c r="M11" s="51"/>
    </row>
    <row r="12" spans="2:13" ht="15.75" x14ac:dyDescent="0.25">
      <c r="B12" s="254" t="s">
        <v>70</v>
      </c>
      <c r="C12" s="874" t="s">
        <v>266</v>
      </c>
      <c r="D12" s="130">
        <v>86902</v>
      </c>
      <c r="E12" s="36">
        <f t="shared" si="0"/>
        <v>0.57094393255947351</v>
      </c>
      <c r="F12" s="33">
        <v>83921</v>
      </c>
      <c r="G12" s="36">
        <f t="shared" si="1"/>
        <v>0.55013385753630151</v>
      </c>
      <c r="H12" s="113">
        <v>69284</v>
      </c>
      <c r="I12" s="392">
        <f t="shared" si="2"/>
        <v>0.4515729349535923</v>
      </c>
      <c r="J12" s="415">
        <f t="shared" si="3"/>
        <v>96.569699201399274</v>
      </c>
      <c r="K12" s="419">
        <f t="shared" si="4"/>
        <v>82.558596775538888</v>
      </c>
      <c r="M12" s="51"/>
    </row>
    <row r="13" spans="2:13" ht="15.75" x14ac:dyDescent="0.25">
      <c r="B13" s="254" t="s">
        <v>71</v>
      </c>
      <c r="C13" s="874" t="s">
        <v>267</v>
      </c>
      <c r="D13" s="130">
        <v>7400278</v>
      </c>
      <c r="E13" s="36">
        <f t="shared" si="0"/>
        <v>48.619638481891734</v>
      </c>
      <c r="F13" s="33">
        <v>7281540</v>
      </c>
      <c r="G13" s="36">
        <f t="shared" si="1"/>
        <v>47.733245421347235</v>
      </c>
      <c r="H13" s="113">
        <v>7322400</v>
      </c>
      <c r="I13" s="392">
        <f t="shared" si="2"/>
        <v>47.725270753769763</v>
      </c>
      <c r="J13" s="415">
        <f t="shared" si="3"/>
        <v>98.395492709868478</v>
      </c>
      <c r="K13" s="419">
        <f t="shared" si="4"/>
        <v>100.56114503250686</v>
      </c>
      <c r="M13" s="51"/>
    </row>
    <row r="14" spans="2:13" ht="16.5" thickBot="1" x14ac:dyDescent="0.3">
      <c r="B14" s="254" t="s">
        <v>72</v>
      </c>
      <c r="C14" s="875" t="s">
        <v>268</v>
      </c>
      <c r="D14" s="130">
        <v>14341</v>
      </c>
      <c r="E14" s="36">
        <f t="shared" si="0"/>
        <v>9.4220005717191885E-2</v>
      </c>
      <c r="F14" s="33">
        <v>22125</v>
      </c>
      <c r="G14" s="36">
        <f t="shared" si="1"/>
        <v>0.14503773308219245</v>
      </c>
      <c r="H14" s="113">
        <v>22118</v>
      </c>
      <c r="I14" s="392">
        <f t="shared" si="2"/>
        <v>0.14415868274498519</v>
      </c>
      <c r="J14" s="415">
        <f t="shared" si="3"/>
        <v>154.2779443553448</v>
      </c>
      <c r="K14" s="419">
        <f t="shared" si="4"/>
        <v>99.968361581920902</v>
      </c>
      <c r="M14" s="51"/>
    </row>
    <row r="15" spans="2:13" ht="16.5" thickBot="1" x14ac:dyDescent="0.3">
      <c r="B15" s="1049" t="s">
        <v>181</v>
      </c>
      <c r="C15" s="1050"/>
      <c r="D15" s="17">
        <f t="shared" ref="D15:I15" si="5">SUM(D8:D14)</f>
        <v>15220759</v>
      </c>
      <c r="E15" s="136">
        <f t="shared" si="5"/>
        <v>99.999999999999986</v>
      </c>
      <c r="F15" s="17">
        <f t="shared" si="5"/>
        <v>15254651</v>
      </c>
      <c r="G15" s="136">
        <f t="shared" si="5"/>
        <v>100.00000000000001</v>
      </c>
      <c r="H15" s="17">
        <f t="shared" si="5"/>
        <v>15342815</v>
      </c>
      <c r="I15" s="136">
        <f t="shared" si="5"/>
        <v>100</v>
      </c>
      <c r="J15" s="41">
        <f t="shared" si="3"/>
        <v>100.22266957909261</v>
      </c>
      <c r="K15" s="42">
        <f>H15/F15*100</f>
        <v>100.57794832539926</v>
      </c>
      <c r="M15" s="51"/>
    </row>
    <row r="16" spans="2:13" x14ac:dyDescent="0.25">
      <c r="M16" s="51"/>
    </row>
    <row r="17" spans="6:6" x14ac:dyDescent="0.25">
      <c r="F17" s="51"/>
    </row>
  </sheetData>
  <mergeCells count="8">
    <mergeCell ref="B4:K4"/>
    <mergeCell ref="B5:B6"/>
    <mergeCell ref="J5:K5"/>
    <mergeCell ref="B15:C15"/>
    <mergeCell ref="C5:C6"/>
    <mergeCell ref="D5:E5"/>
    <mergeCell ref="F5:G5"/>
    <mergeCell ref="H5:I5"/>
  </mergeCells>
  <pageMargins left="0.7" right="0.7" top="0.75" bottom="0.75" header="0.3" footer="0.3"/>
  <pageSetup orientation="portrait" r:id="rId1"/>
  <ignoredErrors>
    <ignoredError sqref="D15 F15 H15" formulaRange="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19"/>
  <sheetViews>
    <sheetView workbookViewId="0">
      <selection activeCell="C21" sqref="C21"/>
    </sheetView>
  </sheetViews>
  <sheetFormatPr defaultRowHeight="15" x14ac:dyDescent="0.25"/>
  <cols>
    <col min="2" max="2" width="8.140625" customWidth="1"/>
    <col min="3" max="3" width="34" customWidth="1"/>
    <col min="4" max="4" width="14.5703125" customWidth="1"/>
    <col min="5" max="5" width="14.85546875" customWidth="1"/>
    <col min="6" max="6" width="15.140625" customWidth="1"/>
    <col min="7" max="7" width="14.5703125" customWidth="1"/>
    <col min="8" max="8" width="15.140625" customWidth="1"/>
    <col min="9" max="9" width="14.85546875" customWidth="1"/>
    <col min="10" max="10" width="11.85546875" customWidth="1"/>
    <col min="11" max="11" width="10.5703125" customWidth="1"/>
    <col min="12" max="12" width="9.140625" customWidth="1"/>
    <col min="15" max="15" width="10.140625" bestFit="1" customWidth="1"/>
  </cols>
  <sheetData>
    <row r="3" spans="2:16" ht="16.5" thickBot="1" x14ac:dyDescent="0.3">
      <c r="C3" s="5"/>
      <c r="D3" s="4"/>
      <c r="E3" s="4"/>
      <c r="F3" s="4"/>
      <c r="G3" s="4"/>
      <c r="H3" s="4"/>
      <c r="I3" s="4"/>
      <c r="J3" s="4"/>
      <c r="K3" s="4"/>
      <c r="L3" s="29" t="s">
        <v>178</v>
      </c>
    </row>
    <row r="4" spans="2:16" ht="20.100000000000001" customHeight="1" thickBot="1" x14ac:dyDescent="0.3">
      <c r="B4" s="1033" t="s">
        <v>351</v>
      </c>
      <c r="C4" s="1034"/>
      <c r="D4" s="1034"/>
      <c r="E4" s="1034"/>
      <c r="F4" s="1034"/>
      <c r="G4" s="1034"/>
      <c r="H4" s="1034"/>
      <c r="I4" s="1034"/>
      <c r="J4" s="1034"/>
      <c r="K4" s="1034"/>
      <c r="L4" s="1035"/>
    </row>
    <row r="5" spans="2:16" ht="15.95" customHeight="1" thickBot="1" x14ac:dyDescent="0.3">
      <c r="B5" s="1018" t="s">
        <v>163</v>
      </c>
      <c r="C5" s="1029" t="s">
        <v>261</v>
      </c>
      <c r="D5" s="1042" t="s">
        <v>133</v>
      </c>
      <c r="E5" s="1042"/>
      <c r="F5" s="1042"/>
      <c r="G5" s="1042" t="s">
        <v>139</v>
      </c>
      <c r="H5" s="1042"/>
      <c r="I5" s="1042"/>
      <c r="J5" s="1029" t="s">
        <v>184</v>
      </c>
      <c r="K5" s="1029"/>
      <c r="L5" s="1030"/>
    </row>
    <row r="6" spans="2:16" ht="15.95" customHeight="1" x14ac:dyDescent="0.25">
      <c r="B6" s="1032"/>
      <c r="C6" s="1088"/>
      <c r="D6" s="218" t="s">
        <v>352</v>
      </c>
      <c r="E6" s="218" t="s">
        <v>354</v>
      </c>
      <c r="F6" s="1086" t="s">
        <v>356</v>
      </c>
      <c r="G6" s="856" t="s">
        <v>352</v>
      </c>
      <c r="H6" s="856" t="s">
        <v>354</v>
      </c>
      <c r="I6" s="1086" t="s">
        <v>356</v>
      </c>
      <c r="J6" s="1082" t="s">
        <v>129</v>
      </c>
      <c r="K6" s="1082" t="s">
        <v>123</v>
      </c>
      <c r="L6" s="1084" t="s">
        <v>130</v>
      </c>
    </row>
    <row r="7" spans="2:16" ht="15.95" customHeight="1" thickBot="1" x14ac:dyDescent="0.3">
      <c r="B7" s="1019"/>
      <c r="C7" s="1028"/>
      <c r="D7" s="219" t="s">
        <v>353</v>
      </c>
      <c r="E7" s="219" t="s">
        <v>355</v>
      </c>
      <c r="F7" s="1087"/>
      <c r="G7" s="851" t="s">
        <v>353</v>
      </c>
      <c r="H7" s="851" t="s">
        <v>355</v>
      </c>
      <c r="I7" s="1087"/>
      <c r="J7" s="1083"/>
      <c r="K7" s="1083"/>
      <c r="L7" s="1085"/>
    </row>
    <row r="8" spans="2:16" ht="15.75" thickBot="1" x14ac:dyDescent="0.3">
      <c r="B8" s="302">
        <v>1</v>
      </c>
      <c r="C8" s="308">
        <v>2</v>
      </c>
      <c r="D8" s="308">
        <v>3</v>
      </c>
      <c r="E8" s="308">
        <v>4</v>
      </c>
      <c r="F8" s="308">
        <v>5</v>
      </c>
      <c r="G8" s="308">
        <v>6</v>
      </c>
      <c r="H8" s="308">
        <v>7</v>
      </c>
      <c r="I8" s="308">
        <v>8</v>
      </c>
      <c r="J8" s="308">
        <v>9</v>
      </c>
      <c r="K8" s="308">
        <v>10</v>
      </c>
      <c r="L8" s="309">
        <v>11</v>
      </c>
    </row>
    <row r="9" spans="2:16" ht="15.95" customHeight="1" x14ac:dyDescent="0.25">
      <c r="B9" s="254" t="s">
        <v>65</v>
      </c>
      <c r="C9" s="874" t="s">
        <v>262</v>
      </c>
      <c r="D9" s="33">
        <v>4732</v>
      </c>
      <c r="E9" s="33">
        <v>193928</v>
      </c>
      <c r="F9" s="33">
        <v>372</v>
      </c>
      <c r="G9" s="33">
        <v>3661</v>
      </c>
      <c r="H9" s="33">
        <v>187577</v>
      </c>
      <c r="I9" s="137">
        <v>158</v>
      </c>
      <c r="J9" s="43">
        <f>G9/D9*100</f>
        <v>77.366863905325445</v>
      </c>
      <c r="K9" s="43">
        <f>H9/E9*100</f>
        <v>96.725073223051851</v>
      </c>
      <c r="L9" s="139">
        <f>I9/F9*100</f>
        <v>42.473118279569896</v>
      </c>
      <c r="N9" s="51"/>
      <c r="O9" s="51"/>
    </row>
    <row r="10" spans="2:16" ht="15.95" customHeight="1" x14ac:dyDescent="0.25">
      <c r="B10" s="254" t="s">
        <v>66</v>
      </c>
      <c r="C10" s="874" t="s">
        <v>263</v>
      </c>
      <c r="D10" s="33">
        <v>40618</v>
      </c>
      <c r="E10" s="33">
        <v>342373</v>
      </c>
      <c r="F10" s="33">
        <v>12166</v>
      </c>
      <c r="G10" s="33">
        <v>64981</v>
      </c>
      <c r="H10" s="33">
        <v>325229</v>
      </c>
      <c r="I10" s="137">
        <v>3315</v>
      </c>
      <c r="J10" s="43">
        <f t="shared" ref="J10:J16" si="0">G10/D10*100</f>
        <v>159.98079669112218</v>
      </c>
      <c r="K10" s="43">
        <f t="shared" ref="K10:K16" si="1">H10/E10*100</f>
        <v>94.992595794645013</v>
      </c>
      <c r="L10" s="139">
        <f t="shared" ref="L10:L16" si="2">I10/F10*100</f>
        <v>27.248068387308894</v>
      </c>
      <c r="N10" s="51"/>
      <c r="O10" s="51"/>
      <c r="P10" s="51"/>
    </row>
    <row r="11" spans="2:16" ht="15.95" customHeight="1" x14ac:dyDescent="0.25">
      <c r="B11" s="254" t="s">
        <v>67</v>
      </c>
      <c r="C11" s="874" t="s">
        <v>264</v>
      </c>
      <c r="D11" s="33">
        <v>2301850</v>
      </c>
      <c r="E11" s="33">
        <v>3782059</v>
      </c>
      <c r="F11" s="33">
        <v>416413</v>
      </c>
      <c r="G11" s="33">
        <v>2358658</v>
      </c>
      <c r="H11" s="33">
        <v>3767581</v>
      </c>
      <c r="I11" s="137">
        <v>445107</v>
      </c>
      <c r="J11" s="43">
        <f t="shared" si="0"/>
        <v>102.46792797097986</v>
      </c>
      <c r="K11" s="43">
        <f t="shared" si="1"/>
        <v>99.617192645593306</v>
      </c>
      <c r="L11" s="139">
        <f t="shared" si="2"/>
        <v>106.89075509169983</v>
      </c>
      <c r="N11" s="51"/>
      <c r="O11" s="51"/>
      <c r="P11" s="51"/>
    </row>
    <row r="12" spans="2:16" ht="15.95" customHeight="1" x14ac:dyDescent="0.25">
      <c r="B12" s="254" t="s">
        <v>69</v>
      </c>
      <c r="C12" s="874" t="s">
        <v>265</v>
      </c>
      <c r="D12" s="33">
        <v>772554</v>
      </c>
      <c r="E12" s="33">
        <v>0</v>
      </c>
      <c r="F12" s="33">
        <v>0</v>
      </c>
      <c r="G12" s="33">
        <v>772746</v>
      </c>
      <c r="H12" s="33">
        <v>0</v>
      </c>
      <c r="I12" s="137">
        <v>0</v>
      </c>
      <c r="J12" s="43">
        <f t="shared" si="0"/>
        <v>100.02485263166069</v>
      </c>
      <c r="K12" s="43" t="s">
        <v>24</v>
      </c>
      <c r="L12" s="139" t="s">
        <v>24</v>
      </c>
      <c r="N12" s="51"/>
    </row>
    <row r="13" spans="2:16" ht="15.95" customHeight="1" x14ac:dyDescent="0.25">
      <c r="B13" s="254" t="s">
        <v>70</v>
      </c>
      <c r="C13" s="874" t="s">
        <v>266</v>
      </c>
      <c r="D13" s="33">
        <v>18777</v>
      </c>
      <c r="E13" s="33">
        <v>65113</v>
      </c>
      <c r="F13" s="33">
        <v>31</v>
      </c>
      <c r="G13" s="33">
        <v>10765</v>
      </c>
      <c r="H13" s="33">
        <v>58480</v>
      </c>
      <c r="I13" s="137">
        <v>39</v>
      </c>
      <c r="J13" s="43">
        <f t="shared" si="0"/>
        <v>57.330777014432556</v>
      </c>
      <c r="K13" s="43">
        <f t="shared" si="1"/>
        <v>89.813094159384448</v>
      </c>
      <c r="L13" s="139">
        <f t="shared" si="2"/>
        <v>125.80645161290323</v>
      </c>
      <c r="N13" s="51"/>
      <c r="O13" s="51"/>
    </row>
    <row r="14" spans="2:16" ht="15.95" customHeight="1" x14ac:dyDescent="0.25">
      <c r="B14" s="254" t="s">
        <v>71</v>
      </c>
      <c r="C14" s="874" t="s">
        <v>267</v>
      </c>
      <c r="D14" s="33">
        <v>400340</v>
      </c>
      <c r="E14" s="33">
        <v>6655109</v>
      </c>
      <c r="F14" s="113">
        <v>226091</v>
      </c>
      <c r="G14" s="33">
        <v>397517</v>
      </c>
      <c r="H14" s="33">
        <v>6687580</v>
      </c>
      <c r="I14" s="113">
        <v>237303</v>
      </c>
      <c r="J14" s="43">
        <f t="shared" si="0"/>
        <v>99.294849378028673</v>
      </c>
      <c r="K14" s="43">
        <f t="shared" si="1"/>
        <v>100.48791086667401</v>
      </c>
      <c r="L14" s="139">
        <f t="shared" si="2"/>
        <v>104.95906515518088</v>
      </c>
      <c r="N14" s="51"/>
      <c r="O14" s="51"/>
      <c r="P14" s="51"/>
    </row>
    <row r="15" spans="2:16" ht="15.95" customHeight="1" thickBot="1" x14ac:dyDescent="0.3">
      <c r="B15" s="254" t="s">
        <v>72</v>
      </c>
      <c r="C15" s="875" t="s">
        <v>268</v>
      </c>
      <c r="D15" s="33">
        <v>6476</v>
      </c>
      <c r="E15" s="33">
        <v>15426</v>
      </c>
      <c r="F15" s="33">
        <v>223</v>
      </c>
      <c r="G15" s="33">
        <v>6757</v>
      </c>
      <c r="H15" s="33">
        <v>15090</v>
      </c>
      <c r="I15" s="137">
        <v>271</v>
      </c>
      <c r="J15" s="43">
        <f t="shared" si="0"/>
        <v>104.33909820877085</v>
      </c>
      <c r="K15" s="43">
        <f t="shared" si="1"/>
        <v>97.821859198755348</v>
      </c>
      <c r="L15" s="139">
        <f t="shared" si="2"/>
        <v>121.52466367713004</v>
      </c>
      <c r="N15" s="51"/>
      <c r="O15" s="51"/>
    </row>
    <row r="16" spans="2:16" ht="20.100000000000001" customHeight="1" thickBot="1" x14ac:dyDescent="0.3">
      <c r="B16" s="1049" t="s">
        <v>181</v>
      </c>
      <c r="C16" s="1050"/>
      <c r="D16" s="17">
        <f>SUM(D9:D15)</f>
        <v>3545347</v>
      </c>
      <c r="E16" s="17">
        <f>SUM(E9:E15)</f>
        <v>11054008</v>
      </c>
      <c r="F16" s="17">
        <f>SUM(F9:F15)</f>
        <v>655296</v>
      </c>
      <c r="G16" s="17">
        <f>SUM(G9:G15)</f>
        <v>3615085</v>
      </c>
      <c r="H16" s="17">
        <f t="shared" ref="H16:I16" si="3">SUM(H9:H15)</f>
        <v>11041537</v>
      </c>
      <c r="I16" s="140">
        <f t="shared" si="3"/>
        <v>686193</v>
      </c>
      <c r="J16" s="141">
        <f t="shared" si="0"/>
        <v>101.96702889731245</v>
      </c>
      <c r="K16" s="141">
        <f t="shared" si="1"/>
        <v>99.887181192559297</v>
      </c>
      <c r="L16" s="142">
        <f t="shared" si="2"/>
        <v>104.71496850278348</v>
      </c>
      <c r="N16" s="51"/>
      <c r="O16" s="51"/>
      <c r="P16" s="51"/>
    </row>
    <row r="17" spans="3:12" ht="15.75" x14ac:dyDescent="0.25">
      <c r="C17" s="8"/>
      <c r="D17" s="8"/>
      <c r="E17" s="8"/>
      <c r="F17" s="8"/>
      <c r="G17" s="8"/>
      <c r="H17" s="8"/>
      <c r="I17" s="8"/>
      <c r="J17" s="8"/>
      <c r="K17" s="8"/>
      <c r="L17" s="30"/>
    </row>
    <row r="18" spans="3:12" x14ac:dyDescent="0.25">
      <c r="D18" s="51"/>
      <c r="E18" s="51"/>
      <c r="F18" s="51"/>
      <c r="G18" s="51"/>
      <c r="H18" s="51"/>
      <c r="I18" s="51"/>
    </row>
    <row r="19" spans="3:12" x14ac:dyDescent="0.25">
      <c r="D19" s="114"/>
      <c r="E19" s="114"/>
      <c r="F19" s="114"/>
      <c r="G19" s="114"/>
      <c r="H19" s="114"/>
      <c r="I19" s="114"/>
    </row>
  </sheetData>
  <mergeCells count="12">
    <mergeCell ref="B16:C16"/>
    <mergeCell ref="B4:L4"/>
    <mergeCell ref="B5:B7"/>
    <mergeCell ref="J5:L5"/>
    <mergeCell ref="J6:J7"/>
    <mergeCell ref="K6:K7"/>
    <mergeCell ref="L6:L7"/>
    <mergeCell ref="D5:F5"/>
    <mergeCell ref="F6:F7"/>
    <mergeCell ref="I6:I7"/>
    <mergeCell ref="G5:I5"/>
    <mergeCell ref="C5:C7"/>
  </mergeCells>
  <pageMargins left="0.7" right="0.7" top="0.75" bottom="0.75" header="0.3" footer="0.3"/>
  <pageSetup orientation="portrait" r:id="rId1"/>
  <ignoredErrors>
    <ignoredError sqref="F16:I16 D16:E16" formulaRange="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P24"/>
  <sheetViews>
    <sheetView topLeftCell="A10" workbookViewId="0">
      <selection activeCell="C25" sqref="C25"/>
    </sheetView>
  </sheetViews>
  <sheetFormatPr defaultRowHeight="15" x14ac:dyDescent="0.25"/>
  <cols>
    <col min="2" max="2" width="8.140625" customWidth="1"/>
    <col min="3" max="3" width="27" customWidth="1"/>
    <col min="4" max="4" width="12" customWidth="1"/>
    <col min="5" max="5" width="11" customWidth="1"/>
    <col min="7" max="7" width="12.140625" customWidth="1"/>
    <col min="8" max="8" width="12.28515625" customWidth="1"/>
    <col min="10" max="10" width="12.42578125" customWidth="1"/>
    <col min="11" max="11" width="11.7109375" customWidth="1"/>
    <col min="14" max="14" width="10.28515625" style="754" bestFit="1" customWidth="1"/>
  </cols>
  <sheetData>
    <row r="3" spans="2:15" ht="16.5" thickBot="1" x14ac:dyDescent="0.3">
      <c r="C3" s="18"/>
      <c r="D3" s="46"/>
      <c r="E3" s="46"/>
      <c r="F3" s="46"/>
      <c r="G3" s="46"/>
      <c r="H3" s="46"/>
      <c r="I3" s="46"/>
      <c r="J3" s="46"/>
      <c r="K3" s="46"/>
      <c r="L3" s="58" t="s">
        <v>178</v>
      </c>
    </row>
    <row r="4" spans="2:15" ht="16.5" customHeight="1" thickBot="1" x14ac:dyDescent="0.3">
      <c r="B4" s="1075" t="s">
        <v>357</v>
      </c>
      <c r="C4" s="1076"/>
      <c r="D4" s="1076"/>
      <c r="E4" s="1076"/>
      <c r="F4" s="1076"/>
      <c r="G4" s="1076"/>
      <c r="H4" s="1076"/>
      <c r="I4" s="1076"/>
      <c r="J4" s="1076"/>
      <c r="K4" s="1076"/>
      <c r="L4" s="1077"/>
    </row>
    <row r="5" spans="2:15" ht="15.75" x14ac:dyDescent="0.25">
      <c r="B5" s="1089" t="s">
        <v>163</v>
      </c>
      <c r="C5" s="978" t="s">
        <v>208</v>
      </c>
      <c r="D5" s="1013" t="s">
        <v>57</v>
      </c>
      <c r="E5" s="1013"/>
      <c r="F5" s="1013"/>
      <c r="G5" s="978" t="s">
        <v>133</v>
      </c>
      <c r="H5" s="978"/>
      <c r="I5" s="978"/>
      <c r="J5" s="978" t="s">
        <v>139</v>
      </c>
      <c r="K5" s="978"/>
      <c r="L5" s="980"/>
    </row>
    <row r="6" spans="2:15" ht="16.5" thickBot="1" x14ac:dyDescent="0.3">
      <c r="B6" s="1090"/>
      <c r="C6" s="979"/>
      <c r="D6" s="345" t="s">
        <v>182</v>
      </c>
      <c r="E6" s="345" t="s">
        <v>107</v>
      </c>
      <c r="F6" s="345" t="s">
        <v>108</v>
      </c>
      <c r="G6" s="847" t="s">
        <v>182</v>
      </c>
      <c r="H6" s="345" t="s">
        <v>107</v>
      </c>
      <c r="I6" s="345" t="s">
        <v>108</v>
      </c>
      <c r="J6" s="847" t="s">
        <v>182</v>
      </c>
      <c r="K6" s="345" t="s">
        <v>107</v>
      </c>
      <c r="L6" s="110" t="s">
        <v>108</v>
      </c>
    </row>
    <row r="7" spans="2:15" s="296" customFormat="1" ht="13.5" thickBot="1" x14ac:dyDescent="0.25">
      <c r="B7" s="302">
        <v>1</v>
      </c>
      <c r="C7" s="346">
        <v>2</v>
      </c>
      <c r="D7" s="346">
        <v>3</v>
      </c>
      <c r="E7" s="346">
        <v>4</v>
      </c>
      <c r="F7" s="346">
        <v>5</v>
      </c>
      <c r="G7" s="346">
        <v>6</v>
      </c>
      <c r="H7" s="346">
        <v>7</v>
      </c>
      <c r="I7" s="346">
        <v>8</v>
      </c>
      <c r="J7" s="346">
        <v>9</v>
      </c>
      <c r="K7" s="346">
        <v>10</v>
      </c>
      <c r="L7" s="347">
        <v>11</v>
      </c>
      <c r="N7" s="755"/>
    </row>
    <row r="8" spans="2:15" ht="16.5" customHeight="1" thickBot="1" x14ac:dyDescent="0.3">
      <c r="B8" s="261"/>
      <c r="C8" s="902" t="s">
        <v>358</v>
      </c>
      <c r="D8" s="514"/>
      <c r="E8" s="514"/>
      <c r="F8" s="514"/>
      <c r="G8" s="514"/>
      <c r="H8" s="514"/>
      <c r="I8" s="514"/>
      <c r="J8" s="514"/>
      <c r="K8" s="514"/>
      <c r="L8" s="519"/>
    </row>
    <row r="9" spans="2:15" ht="23.1" customHeight="1" x14ac:dyDescent="0.25">
      <c r="B9" s="654" t="s">
        <v>65</v>
      </c>
      <c r="C9" s="899" t="s">
        <v>345</v>
      </c>
      <c r="D9" s="66">
        <v>6146371</v>
      </c>
      <c r="E9" s="66">
        <v>51146</v>
      </c>
      <c r="F9" s="116">
        <f>E9/D9*100</f>
        <v>0.83213330272448571</v>
      </c>
      <c r="G9" s="103">
        <v>6272170</v>
      </c>
      <c r="H9" s="66">
        <v>78817</v>
      </c>
      <c r="I9" s="116">
        <f>H9/G9*100</f>
        <v>1.2566145369146564</v>
      </c>
      <c r="J9" s="66">
        <v>6385386</v>
      </c>
      <c r="K9" s="66">
        <v>76210</v>
      </c>
      <c r="L9" s="118">
        <f>K9/J9*100</f>
        <v>1.1935065476073021</v>
      </c>
      <c r="O9" s="51"/>
    </row>
    <row r="10" spans="2:15" ht="23.1" customHeight="1" x14ac:dyDescent="0.25">
      <c r="B10" s="654" t="s">
        <v>66</v>
      </c>
      <c r="C10" s="900" t="s">
        <v>346</v>
      </c>
      <c r="D10" s="66">
        <v>904039</v>
      </c>
      <c r="E10" s="66">
        <v>55829</v>
      </c>
      <c r="F10" s="116">
        <f t="shared" ref="F10:F11" si="0">E10/D10*100</f>
        <v>6.1755079150346397</v>
      </c>
      <c r="G10" s="103">
        <v>1157194</v>
      </c>
      <c r="H10" s="66">
        <v>141218</v>
      </c>
      <c r="I10" s="116">
        <f t="shared" ref="I10:I21" si="1">H10/G10*100</f>
        <v>12.203485327438614</v>
      </c>
      <c r="J10" s="66">
        <v>1114635</v>
      </c>
      <c r="K10" s="66">
        <v>145366</v>
      </c>
      <c r="L10" s="118">
        <f t="shared" ref="L10:L22" si="2">K10/J10*100</f>
        <v>13.041578633364285</v>
      </c>
      <c r="O10" s="51"/>
    </row>
    <row r="11" spans="2:15" ht="23.1" customHeight="1" thickBot="1" x14ac:dyDescent="0.3">
      <c r="B11" s="654" t="s">
        <v>67</v>
      </c>
      <c r="C11" s="901" t="s">
        <v>347</v>
      </c>
      <c r="D11" s="66">
        <v>770071</v>
      </c>
      <c r="E11" s="66">
        <v>516128</v>
      </c>
      <c r="F11" s="116">
        <f t="shared" si="0"/>
        <v>67.023430307075586</v>
      </c>
      <c r="G11" s="66">
        <v>543747</v>
      </c>
      <c r="H11" s="66">
        <v>421893</v>
      </c>
      <c r="I11" s="116">
        <f t="shared" si="1"/>
        <v>77.589945323836275</v>
      </c>
      <c r="J11" s="66">
        <v>520394</v>
      </c>
      <c r="K11" s="66">
        <v>404677</v>
      </c>
      <c r="L11" s="118">
        <f t="shared" si="2"/>
        <v>77.763579134271339</v>
      </c>
      <c r="N11" s="114"/>
      <c r="O11" s="114"/>
    </row>
    <row r="12" spans="2:15" ht="23.1" customHeight="1" thickBot="1" x14ac:dyDescent="0.3">
      <c r="B12" s="1078" t="s">
        <v>170</v>
      </c>
      <c r="C12" s="1079"/>
      <c r="D12" s="108">
        <f>SUM(D9:D11)</f>
        <v>7820481</v>
      </c>
      <c r="E12" s="108">
        <f>SUM(E9:E11)</f>
        <v>623103</v>
      </c>
      <c r="F12" s="117">
        <f>E12/D12*100</f>
        <v>7.9675789762803593</v>
      </c>
      <c r="G12" s="112">
        <f>SUM(G9:G11)</f>
        <v>7973111</v>
      </c>
      <c r="H12" s="108">
        <f>SUM(H9:H11)</f>
        <v>641928</v>
      </c>
      <c r="I12" s="117">
        <f t="shared" si="1"/>
        <v>8.0511609583762223</v>
      </c>
      <c r="J12" s="108">
        <f>SUM(J9:J11)</f>
        <v>8020415</v>
      </c>
      <c r="K12" s="108">
        <f>SUM(K9:K11)</f>
        <v>626253</v>
      </c>
      <c r="L12" s="119">
        <f t="shared" si="2"/>
        <v>7.8082368555741812</v>
      </c>
      <c r="O12" s="114"/>
    </row>
    <row r="13" spans="2:15" ht="19.5" customHeight="1" thickBot="1" x14ac:dyDescent="0.3">
      <c r="B13" s="520"/>
      <c r="C13" s="515" t="s">
        <v>359</v>
      </c>
      <c r="D13" s="276"/>
      <c r="E13" s="276"/>
      <c r="F13" s="116"/>
      <c r="G13" s="517"/>
      <c r="H13" s="276"/>
      <c r="I13" s="116"/>
      <c r="J13" s="276"/>
      <c r="K13" s="276"/>
      <c r="L13" s="118"/>
    </row>
    <row r="14" spans="2:15" ht="23.1" customHeight="1" x14ac:dyDescent="0.25">
      <c r="B14" s="654" t="s">
        <v>69</v>
      </c>
      <c r="C14" s="899" t="s">
        <v>345</v>
      </c>
      <c r="D14" s="66">
        <v>6451878</v>
      </c>
      <c r="E14" s="66">
        <v>59562</v>
      </c>
      <c r="F14" s="116">
        <f>E14/D14*100</f>
        <v>0.9231730668186845</v>
      </c>
      <c r="G14" s="103">
        <v>6395495</v>
      </c>
      <c r="H14" s="103">
        <v>84591</v>
      </c>
      <c r="I14" s="116">
        <f t="shared" si="1"/>
        <v>1.3226654074469606</v>
      </c>
      <c r="J14" s="66">
        <v>6404318</v>
      </c>
      <c r="K14" s="66">
        <v>84695</v>
      </c>
      <c r="L14" s="118">
        <f t="shared" si="2"/>
        <v>1.3224671229629761</v>
      </c>
      <c r="O14" s="51"/>
    </row>
    <row r="15" spans="2:15" ht="23.1" customHeight="1" x14ac:dyDescent="0.25">
      <c r="B15" s="654" t="s">
        <v>70</v>
      </c>
      <c r="C15" s="900" t="s">
        <v>346</v>
      </c>
      <c r="D15" s="66">
        <v>471019</v>
      </c>
      <c r="E15" s="66">
        <v>57081</v>
      </c>
      <c r="F15" s="116">
        <f t="shared" ref="F15:F17" si="3">E15/D15*100</f>
        <v>12.118619418749562</v>
      </c>
      <c r="G15" s="103">
        <v>446971</v>
      </c>
      <c r="H15" s="103">
        <v>58801</v>
      </c>
      <c r="I15" s="116">
        <f t="shared" si="1"/>
        <v>13.155439614650616</v>
      </c>
      <c r="J15" s="66">
        <v>467556</v>
      </c>
      <c r="K15" s="107">
        <v>60274</v>
      </c>
      <c r="L15" s="118">
        <f t="shared" si="2"/>
        <v>12.89129002729085</v>
      </c>
      <c r="O15" s="51"/>
    </row>
    <row r="16" spans="2:15" ht="23.1" customHeight="1" thickBot="1" x14ac:dyDescent="0.3">
      <c r="B16" s="654" t="s">
        <v>71</v>
      </c>
      <c r="C16" s="901" t="s">
        <v>347</v>
      </c>
      <c r="D16" s="66">
        <v>477381</v>
      </c>
      <c r="E16" s="66">
        <v>381194</v>
      </c>
      <c r="F16" s="116">
        <f t="shared" si="3"/>
        <v>79.85110425425394</v>
      </c>
      <c r="G16" s="103">
        <v>439074</v>
      </c>
      <c r="H16" s="103">
        <v>341856</v>
      </c>
      <c r="I16" s="116">
        <f t="shared" si="1"/>
        <v>77.858402000573932</v>
      </c>
      <c r="J16" s="66">
        <v>450526</v>
      </c>
      <c r="K16" s="66">
        <v>351758</v>
      </c>
      <c r="L16" s="118">
        <f t="shared" si="2"/>
        <v>78.077180895220252</v>
      </c>
      <c r="N16" s="780"/>
      <c r="O16" s="114"/>
    </row>
    <row r="17" spans="2:16" ht="23.1" customHeight="1" thickBot="1" x14ac:dyDescent="0.3">
      <c r="B17" s="1078" t="s">
        <v>172</v>
      </c>
      <c r="C17" s="1079"/>
      <c r="D17" s="108">
        <f>SUM(D14:D16)</f>
        <v>7400278</v>
      </c>
      <c r="E17" s="108">
        <f t="shared" ref="E17" si="4">SUM(E14:E16)</f>
        <v>497837</v>
      </c>
      <c r="F17" s="117">
        <f t="shared" si="3"/>
        <v>6.7272742996952282</v>
      </c>
      <c r="G17" s="112">
        <f>SUM(G14:G16)</f>
        <v>7281540</v>
      </c>
      <c r="H17" s="112">
        <f t="shared" ref="H17" si="5">SUM(H14:H16)</f>
        <v>485248</v>
      </c>
      <c r="I17" s="117">
        <f t="shared" si="1"/>
        <v>6.664084795249356</v>
      </c>
      <c r="J17" s="112">
        <f>SUM(J14:J16)</f>
        <v>7322400</v>
      </c>
      <c r="K17" s="108">
        <f>SUM(K14:K16)</f>
        <v>496727</v>
      </c>
      <c r="L17" s="119">
        <f t="shared" si="2"/>
        <v>6.7836638260679551</v>
      </c>
      <c r="O17" s="114"/>
    </row>
    <row r="18" spans="2:16" ht="16.5" customHeight="1" thickBot="1" x14ac:dyDescent="0.3">
      <c r="B18" s="520"/>
      <c r="C18" s="518" t="s">
        <v>360</v>
      </c>
      <c r="D18" s="276"/>
      <c r="E18" s="276"/>
      <c r="F18" s="516"/>
      <c r="G18" s="276"/>
      <c r="H18" s="276"/>
      <c r="I18" s="116"/>
      <c r="J18" s="276"/>
      <c r="K18" s="276"/>
      <c r="L18" s="118"/>
    </row>
    <row r="19" spans="2:16" s="144" customFormat="1" ht="23.1" customHeight="1" x14ac:dyDescent="0.25">
      <c r="B19" s="654" t="s">
        <v>72</v>
      </c>
      <c r="C19" s="899" t="s">
        <v>345</v>
      </c>
      <c r="D19" s="145">
        <f t="shared" ref="D19:E21" si="6">D9+D14</f>
        <v>12598249</v>
      </c>
      <c r="E19" s="145">
        <f t="shared" si="6"/>
        <v>110708</v>
      </c>
      <c r="F19" s="125">
        <f>E19/D19*100</f>
        <v>0.87875703996642707</v>
      </c>
      <c r="G19" s="145">
        <f t="shared" ref="G19:H21" si="7">G9+G14</f>
        <v>12667665</v>
      </c>
      <c r="H19" s="145">
        <f t="shared" si="7"/>
        <v>163408</v>
      </c>
      <c r="I19" s="143">
        <f t="shared" si="1"/>
        <v>1.2899614885616253</v>
      </c>
      <c r="J19" s="145">
        <f t="shared" ref="J19:K21" si="8">J9+J14</f>
        <v>12789704</v>
      </c>
      <c r="K19" s="145">
        <f t="shared" si="8"/>
        <v>160905</v>
      </c>
      <c r="L19" s="146">
        <f t="shared" si="2"/>
        <v>1.2580822824359346</v>
      </c>
      <c r="N19" s="754"/>
      <c r="O19" s="51"/>
    </row>
    <row r="20" spans="2:16" ht="23.1" customHeight="1" x14ac:dyDescent="0.25">
      <c r="B20" s="654" t="s">
        <v>73</v>
      </c>
      <c r="C20" s="900" t="s">
        <v>346</v>
      </c>
      <c r="D20" s="145">
        <f t="shared" si="6"/>
        <v>1375058</v>
      </c>
      <c r="E20" s="145">
        <f t="shared" si="6"/>
        <v>112910</v>
      </c>
      <c r="F20" s="125">
        <f t="shared" ref="F20:F22" si="9">E20/D20*100</f>
        <v>8.2112899964946937</v>
      </c>
      <c r="G20" s="145">
        <f t="shared" si="7"/>
        <v>1604165</v>
      </c>
      <c r="H20" s="145">
        <f t="shared" si="7"/>
        <v>200019</v>
      </c>
      <c r="I20" s="143">
        <f t="shared" si="1"/>
        <v>12.468729837641391</v>
      </c>
      <c r="J20" s="145">
        <f t="shared" si="8"/>
        <v>1582191</v>
      </c>
      <c r="K20" s="145">
        <f t="shared" si="8"/>
        <v>205640</v>
      </c>
      <c r="L20" s="146">
        <f t="shared" si="2"/>
        <v>12.997166587346282</v>
      </c>
      <c r="O20" s="51"/>
      <c r="P20" s="144"/>
    </row>
    <row r="21" spans="2:16" ht="23.1" customHeight="1" thickBot="1" x14ac:dyDescent="0.3">
      <c r="B21" s="654" t="s">
        <v>74</v>
      </c>
      <c r="C21" s="901" t="s">
        <v>347</v>
      </c>
      <c r="D21" s="145">
        <f t="shared" si="6"/>
        <v>1247452</v>
      </c>
      <c r="E21" s="145">
        <f t="shared" si="6"/>
        <v>897322</v>
      </c>
      <c r="F21" s="125">
        <f t="shared" si="9"/>
        <v>71.932386977615167</v>
      </c>
      <c r="G21" s="145">
        <f t="shared" si="7"/>
        <v>982821</v>
      </c>
      <c r="H21" s="145">
        <f t="shared" si="7"/>
        <v>763749</v>
      </c>
      <c r="I21" s="143">
        <f t="shared" si="1"/>
        <v>77.709877994059951</v>
      </c>
      <c r="J21" s="145">
        <f t="shared" si="8"/>
        <v>970920</v>
      </c>
      <c r="K21" s="145">
        <f t="shared" si="8"/>
        <v>756435</v>
      </c>
      <c r="L21" s="146">
        <f t="shared" si="2"/>
        <v>77.909096527005318</v>
      </c>
      <c r="O21" s="51"/>
      <c r="P21" s="144"/>
    </row>
    <row r="22" spans="2:16" ht="23.1" customHeight="1" thickBot="1" x14ac:dyDescent="0.3">
      <c r="B22" s="1091" t="s">
        <v>361</v>
      </c>
      <c r="C22" s="1092"/>
      <c r="D22" s="663">
        <f>SUM(D19:D21)</f>
        <v>15220759</v>
      </c>
      <c r="E22" s="663">
        <f>SUM(E19:E21)</f>
        <v>1120940</v>
      </c>
      <c r="F22" s="673">
        <f t="shared" si="9"/>
        <v>7.3645473264506709</v>
      </c>
      <c r="G22" s="663">
        <f>SUM(G19:G21)</f>
        <v>15254651</v>
      </c>
      <c r="H22" s="663">
        <f>SUM(H19:H21)</f>
        <v>1127176</v>
      </c>
      <c r="I22" s="117">
        <f>H22/G22*100</f>
        <v>7.3890644892498694</v>
      </c>
      <c r="J22" s="778">
        <f>SUM(J19:J21)</f>
        <v>15342815</v>
      </c>
      <c r="K22" s="778">
        <f>SUM(K19:K21)</f>
        <v>1122980</v>
      </c>
      <c r="L22" s="119">
        <f t="shared" si="2"/>
        <v>7.3192566031722333</v>
      </c>
      <c r="O22" s="51"/>
      <c r="P22" s="144"/>
    </row>
    <row r="24" spans="2:16" x14ac:dyDescent="0.25">
      <c r="D24" s="51"/>
      <c r="J24" s="51"/>
      <c r="K24" s="51"/>
    </row>
  </sheetData>
  <mergeCells count="9">
    <mergeCell ref="B4:L4"/>
    <mergeCell ref="B5:B6"/>
    <mergeCell ref="B12:C12"/>
    <mergeCell ref="B17:C17"/>
    <mergeCell ref="B22:C22"/>
    <mergeCell ref="C5:C6"/>
    <mergeCell ref="D5:F5"/>
    <mergeCell ref="G5:I5"/>
    <mergeCell ref="J5:L5"/>
  </mergeCells>
  <pageMargins left="0.7" right="0.7" top="0.75" bottom="0.75" header="0.3" footer="0.3"/>
  <pageSetup scale="85" fitToHeight="0" orientation="landscape" r:id="rId1"/>
  <ignoredErrors>
    <ignoredError sqref="F12 I12 I17 F17 F19:F22 I19:I22" formula="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C22" sqref="C22"/>
    </sheetView>
  </sheetViews>
  <sheetFormatPr defaultRowHeight="15" x14ac:dyDescent="0.25"/>
  <cols>
    <col min="3" max="4" width="17.140625" customWidth="1"/>
    <col min="5" max="5" width="16.85546875" customWidth="1"/>
    <col min="6" max="6" width="15.140625" customWidth="1"/>
    <col min="7" max="7" width="16.140625" customWidth="1"/>
    <col min="8" max="8" width="17.140625" customWidth="1"/>
    <col min="9" max="9" width="16.85546875" customWidth="1"/>
  </cols>
  <sheetData>
    <row r="2" spans="2:11" ht="15.75" x14ac:dyDescent="0.25">
      <c r="C2" s="2"/>
      <c r="D2" s="2"/>
      <c r="E2" s="2"/>
      <c r="F2" s="2"/>
      <c r="G2" s="2"/>
      <c r="H2" s="2"/>
      <c r="I2" s="2"/>
    </row>
    <row r="3" spans="2:11" ht="16.5" thickBot="1" x14ac:dyDescent="0.3">
      <c r="C3" s="14" t="s">
        <v>36</v>
      </c>
      <c r="D3" s="15"/>
      <c r="E3" s="15"/>
      <c r="F3" s="15"/>
      <c r="G3" s="15"/>
      <c r="H3" s="15"/>
      <c r="I3" s="28" t="s">
        <v>178</v>
      </c>
    </row>
    <row r="4" spans="2:11" ht="20.100000000000001" customHeight="1" thickBot="1" x14ac:dyDescent="0.3">
      <c r="B4" s="1046" t="s">
        <v>362</v>
      </c>
      <c r="C4" s="1047"/>
      <c r="D4" s="1047"/>
      <c r="E4" s="1047"/>
      <c r="F4" s="1047"/>
      <c r="G4" s="1047"/>
      <c r="H4" s="1047"/>
      <c r="I4" s="1048"/>
    </row>
    <row r="5" spans="2:11" ht="16.5" thickBot="1" x14ac:dyDescent="0.3">
      <c r="B5" s="1093" t="s">
        <v>163</v>
      </c>
      <c r="C5" s="1022" t="s">
        <v>208</v>
      </c>
      <c r="D5" s="1022" t="s">
        <v>141</v>
      </c>
      <c r="E5" s="1022"/>
      <c r="F5" s="1022" t="s">
        <v>142</v>
      </c>
      <c r="G5" s="1022"/>
      <c r="H5" s="1022" t="s">
        <v>139</v>
      </c>
      <c r="I5" s="1023"/>
    </row>
    <row r="6" spans="2:11" ht="32.25" thickBot="1" x14ac:dyDescent="0.3">
      <c r="B6" s="1094"/>
      <c r="C6" s="1021"/>
      <c r="D6" s="849" t="s">
        <v>182</v>
      </c>
      <c r="E6" s="903" t="s">
        <v>191</v>
      </c>
      <c r="F6" s="849" t="s">
        <v>182</v>
      </c>
      <c r="G6" s="903" t="s">
        <v>191</v>
      </c>
      <c r="H6" s="849" t="s">
        <v>182</v>
      </c>
      <c r="I6" s="903" t="s">
        <v>191</v>
      </c>
    </row>
    <row r="7" spans="2:11" ht="15.75" thickBot="1" x14ac:dyDescent="0.3">
      <c r="B7" s="302">
        <v>1</v>
      </c>
      <c r="C7" s="308">
        <v>2</v>
      </c>
      <c r="D7" s="308">
        <v>3</v>
      </c>
      <c r="E7" s="308">
        <v>4</v>
      </c>
      <c r="F7" s="308">
        <v>5</v>
      </c>
      <c r="G7" s="308">
        <v>6</v>
      </c>
      <c r="H7" s="308">
        <v>7</v>
      </c>
      <c r="I7" s="309">
        <v>8</v>
      </c>
    </row>
    <row r="8" spans="2:11" ht="15.75" x14ac:dyDescent="0.25">
      <c r="B8" s="520" t="s">
        <v>65</v>
      </c>
      <c r="C8" s="529" t="s">
        <v>363</v>
      </c>
      <c r="D8" s="137">
        <v>89941</v>
      </c>
      <c r="E8" s="393">
        <v>14</v>
      </c>
      <c r="F8" s="137">
        <v>76391</v>
      </c>
      <c r="G8" s="393">
        <v>12</v>
      </c>
      <c r="H8" s="137">
        <v>79046</v>
      </c>
      <c r="I8" s="398">
        <v>14</v>
      </c>
      <c r="K8" s="51"/>
    </row>
    <row r="9" spans="2:11" ht="16.5" thickBot="1" x14ac:dyDescent="0.3">
      <c r="B9" s="520" t="s">
        <v>66</v>
      </c>
      <c r="C9" s="529" t="s">
        <v>364</v>
      </c>
      <c r="D9" s="137">
        <v>132</v>
      </c>
      <c r="E9" s="393">
        <v>1</v>
      </c>
      <c r="F9" s="137">
        <v>3824</v>
      </c>
      <c r="G9" s="393">
        <v>3</v>
      </c>
      <c r="H9" s="137">
        <v>16</v>
      </c>
      <c r="I9" s="398">
        <v>1</v>
      </c>
      <c r="K9" s="51"/>
    </row>
    <row r="10" spans="2:11" ht="20.100000000000001" customHeight="1" thickBot="1" x14ac:dyDescent="0.3">
      <c r="B10" s="1095" t="s">
        <v>181</v>
      </c>
      <c r="C10" s="1096"/>
      <c r="D10" s="140">
        <f>D8-D9</f>
        <v>89809</v>
      </c>
      <c r="E10" s="22">
        <f>E8+E9</f>
        <v>15</v>
      </c>
      <c r="F10" s="140">
        <f>F8-F9</f>
        <v>72567</v>
      </c>
      <c r="G10" s="22">
        <f t="shared" ref="G10:I10" si="0">G8+G9</f>
        <v>15</v>
      </c>
      <c r="H10" s="140">
        <f>H8-H9</f>
        <v>79030</v>
      </c>
      <c r="I10" s="23">
        <f t="shared" si="0"/>
        <v>15</v>
      </c>
      <c r="K10" s="51"/>
    </row>
  </sheetData>
  <mergeCells count="7">
    <mergeCell ref="B4:I4"/>
    <mergeCell ref="B5:B6"/>
    <mergeCell ref="B10:C10"/>
    <mergeCell ref="C5:C6"/>
    <mergeCell ref="D5:E5"/>
    <mergeCell ref="F5:G5"/>
    <mergeCell ref="H5:I5"/>
  </mergeCells>
  <pageMargins left="0.7" right="0.7" top="0.75" bottom="0.75" header="0.3" footer="0.3"/>
  <pageSetup paperSize="9" orientation="landscape" r:id="rId1"/>
  <ignoredErrors>
    <ignoredError sqref="E10:F10 G10:H10" formula="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4"/>
  <sheetViews>
    <sheetView topLeftCell="A4" workbookViewId="0">
      <selection activeCell="C22" sqref="C22"/>
    </sheetView>
  </sheetViews>
  <sheetFormatPr defaultRowHeight="15" x14ac:dyDescent="0.25"/>
  <cols>
    <col min="2" max="2" width="7.5703125" customWidth="1"/>
    <col min="3" max="3" width="43.85546875" customWidth="1"/>
    <col min="4" max="4" width="14.5703125" customWidth="1"/>
    <col min="5" max="5" width="12.85546875" customWidth="1"/>
    <col min="6" max="6" width="17.140625" customWidth="1"/>
    <col min="7" max="7" width="12.140625" customWidth="1"/>
    <col min="8" max="8" width="16.42578125" customWidth="1"/>
  </cols>
  <sheetData>
    <row r="3" spans="2:10" ht="16.5" thickBot="1" x14ac:dyDescent="0.3">
      <c r="C3" s="3"/>
      <c r="D3" s="4"/>
      <c r="E3" s="4"/>
      <c r="F3" s="4"/>
      <c r="G3" s="4"/>
      <c r="H3" s="28" t="s">
        <v>178</v>
      </c>
    </row>
    <row r="4" spans="2:10" ht="20.100000000000001" customHeight="1" thickBot="1" x14ac:dyDescent="0.3">
      <c r="B4" s="1033" t="s">
        <v>365</v>
      </c>
      <c r="C4" s="1034"/>
      <c r="D4" s="1034"/>
      <c r="E4" s="1034"/>
      <c r="F4" s="1034"/>
      <c r="G4" s="1034"/>
      <c r="H4" s="1035"/>
    </row>
    <row r="5" spans="2:10" ht="15.95" customHeight="1" x14ac:dyDescent="0.25">
      <c r="B5" s="1018" t="s">
        <v>163</v>
      </c>
      <c r="C5" s="1022" t="s">
        <v>366</v>
      </c>
      <c r="D5" s="1022" t="s">
        <v>142</v>
      </c>
      <c r="E5" s="1022"/>
      <c r="F5" s="1022" t="s">
        <v>143</v>
      </c>
      <c r="G5" s="1022"/>
      <c r="H5" s="525" t="s">
        <v>184</v>
      </c>
    </row>
    <row r="6" spans="2:10" ht="21" customHeight="1" thickBot="1" x14ac:dyDescent="0.3">
      <c r="B6" s="1019"/>
      <c r="C6" s="1021"/>
      <c r="D6" s="56" t="s">
        <v>182</v>
      </c>
      <c r="E6" s="528" t="s">
        <v>37</v>
      </c>
      <c r="F6" s="56" t="s">
        <v>182</v>
      </c>
      <c r="G6" s="528" t="s">
        <v>38</v>
      </c>
      <c r="H6" s="526" t="s">
        <v>121</v>
      </c>
    </row>
    <row r="7" spans="2:10" ht="16.5" customHeight="1" thickBot="1" x14ac:dyDescent="0.3">
      <c r="B7" s="302">
        <v>1</v>
      </c>
      <c r="C7" s="308">
        <v>2</v>
      </c>
      <c r="D7" s="308">
        <v>3</v>
      </c>
      <c r="E7" s="308">
        <v>4</v>
      </c>
      <c r="F7" s="308">
        <v>5</v>
      </c>
      <c r="G7" s="308">
        <v>6</v>
      </c>
      <c r="H7" s="513">
        <v>7</v>
      </c>
    </row>
    <row r="8" spans="2:10" ht="19.350000000000001" customHeight="1" x14ac:dyDescent="0.25">
      <c r="B8" s="123"/>
      <c r="C8" s="904" t="s">
        <v>367</v>
      </c>
      <c r="D8" s="207"/>
      <c r="E8" s="207"/>
      <c r="F8" s="207"/>
      <c r="G8" s="521"/>
      <c r="H8" s="523"/>
    </row>
    <row r="9" spans="2:10" ht="31.5" customHeight="1" x14ac:dyDescent="0.25">
      <c r="B9" s="254" t="s">
        <v>65</v>
      </c>
      <c r="C9" s="874" t="s">
        <v>368</v>
      </c>
      <c r="D9" s="658">
        <v>1091</v>
      </c>
      <c r="E9" s="392">
        <f>D9/D18*100</f>
        <v>0.37258638471678651</v>
      </c>
      <c r="F9" s="137">
        <v>194</v>
      </c>
      <c r="G9" s="392">
        <f>F9/F18*100</f>
        <v>6.6704947512833818E-2</v>
      </c>
      <c r="H9" s="419">
        <f>F9/D9*100</f>
        <v>17.781851512373969</v>
      </c>
      <c r="J9" s="51"/>
    </row>
    <row r="10" spans="2:10" ht="15.75" x14ac:dyDescent="0.25">
      <c r="B10" s="254" t="s">
        <v>66</v>
      </c>
      <c r="C10" s="874" t="s">
        <v>369</v>
      </c>
      <c r="D10" s="658">
        <v>159120</v>
      </c>
      <c r="E10" s="392">
        <f>D10/D18*100</f>
        <v>54.340921664651766</v>
      </c>
      <c r="F10" s="137">
        <v>154291</v>
      </c>
      <c r="G10" s="392">
        <f>F10/F18*100</f>
        <v>53.051407508776514</v>
      </c>
      <c r="H10" s="419">
        <f t="shared" ref="H10:H18" si="0">F10/D10*100</f>
        <v>96.965183509301156</v>
      </c>
      <c r="J10" s="51"/>
    </row>
    <row r="11" spans="2:10" ht="16.5" thickBot="1" x14ac:dyDescent="0.3">
      <c r="B11" s="254" t="s">
        <v>67</v>
      </c>
      <c r="C11" s="874" t="s">
        <v>370</v>
      </c>
      <c r="D11" s="658">
        <v>17805</v>
      </c>
      <c r="E11" s="392">
        <f>D11/D18*100</f>
        <v>6.080568817490728</v>
      </c>
      <c r="F11" s="137">
        <v>16693</v>
      </c>
      <c r="G11" s="392">
        <f>F11/F18*100</f>
        <v>5.7397200455244075</v>
      </c>
      <c r="H11" s="419">
        <f t="shared" si="0"/>
        <v>93.75456332490873</v>
      </c>
      <c r="J11" s="51"/>
    </row>
    <row r="12" spans="2:10" ht="16.5" thickBot="1" x14ac:dyDescent="0.3">
      <c r="B12" s="1095" t="s">
        <v>371</v>
      </c>
      <c r="C12" s="1096"/>
      <c r="D12" s="170">
        <f>SUM(D9:D11)</f>
        <v>178016</v>
      </c>
      <c r="E12" s="89">
        <f>D12/D18*100</f>
        <v>60.794076866859278</v>
      </c>
      <c r="F12" s="140">
        <f>SUM(F9:F11)</f>
        <v>171178</v>
      </c>
      <c r="G12" s="89">
        <f>F12/F18*100</f>
        <v>58.857832501813753</v>
      </c>
      <c r="H12" s="42">
        <f t="shared" si="0"/>
        <v>96.158772245191443</v>
      </c>
      <c r="J12" s="51"/>
    </row>
    <row r="13" spans="2:10" ht="15.75" x14ac:dyDescent="0.25">
      <c r="B13" s="123"/>
      <c r="C13" s="904" t="s">
        <v>372</v>
      </c>
      <c r="D13" s="629"/>
      <c r="E13" s="392"/>
      <c r="F13" s="522"/>
      <c r="G13" s="392"/>
      <c r="H13" s="419"/>
      <c r="J13" s="51"/>
    </row>
    <row r="14" spans="2:10" ht="16.350000000000001" customHeight="1" x14ac:dyDescent="0.25">
      <c r="B14" s="254" t="s">
        <v>69</v>
      </c>
      <c r="C14" s="874" t="s">
        <v>373</v>
      </c>
      <c r="D14" s="658">
        <v>85049</v>
      </c>
      <c r="E14" s="392">
        <f>D14/D18*100</f>
        <v>29.045004063957819</v>
      </c>
      <c r="F14" s="137">
        <v>87059</v>
      </c>
      <c r="G14" s="392">
        <f>F14/F18*100</f>
        <v>29.93436095628763</v>
      </c>
      <c r="H14" s="419">
        <f t="shared" si="0"/>
        <v>102.36334348434433</v>
      </c>
      <c r="J14" s="51"/>
    </row>
    <row r="15" spans="2:10" ht="16.350000000000001" customHeight="1" x14ac:dyDescent="0.25">
      <c r="B15" s="254" t="s">
        <v>70</v>
      </c>
      <c r="C15" s="874" t="s">
        <v>374</v>
      </c>
      <c r="D15" s="658">
        <v>13831</v>
      </c>
      <c r="E15" s="392">
        <f>D15/D18*100</f>
        <v>4.7234118121153754</v>
      </c>
      <c r="F15" s="137">
        <v>13770</v>
      </c>
      <c r="G15" s="392">
        <f>F15/F18*100</f>
        <v>4.7346759136686689</v>
      </c>
      <c r="H15" s="419">
        <f t="shared" si="0"/>
        <v>99.558961752584779</v>
      </c>
      <c r="J15" s="51"/>
    </row>
    <row r="16" spans="2:10" ht="16.5" thickBot="1" x14ac:dyDescent="0.3">
      <c r="B16" s="254" t="s">
        <v>71</v>
      </c>
      <c r="C16" s="874" t="s">
        <v>375</v>
      </c>
      <c r="D16" s="658">
        <v>15922</v>
      </c>
      <c r="E16" s="392">
        <f>D16/D18*100</f>
        <v>5.43750725706753</v>
      </c>
      <c r="F16" s="137">
        <v>18826</v>
      </c>
      <c r="G16" s="392">
        <f>F16/F18*100</f>
        <v>6.4731306282299466</v>
      </c>
      <c r="H16" s="419">
        <f t="shared" si="0"/>
        <v>118.23891470920738</v>
      </c>
      <c r="J16" s="51"/>
    </row>
    <row r="17" spans="2:10" ht="16.5" customHeight="1" thickBot="1" x14ac:dyDescent="0.3">
      <c r="B17" s="1095" t="s">
        <v>376</v>
      </c>
      <c r="C17" s="1096"/>
      <c r="D17" s="140">
        <f>SUM(D14:D16)</f>
        <v>114802</v>
      </c>
      <c r="E17" s="89">
        <f>D17/D18*100</f>
        <v>39.205923133140722</v>
      </c>
      <c r="F17" s="140">
        <f>SUM(F14:F16)</f>
        <v>119655</v>
      </c>
      <c r="G17" s="89">
        <f>F17/F18*100</f>
        <v>41.142167498186247</v>
      </c>
      <c r="H17" s="42">
        <f t="shared" si="0"/>
        <v>104.22727827041341</v>
      </c>
      <c r="J17" s="51"/>
    </row>
    <row r="18" spans="2:10" ht="16.5" customHeight="1" thickBot="1" x14ac:dyDescent="0.3">
      <c r="B18" s="1095" t="s">
        <v>377</v>
      </c>
      <c r="C18" s="1096"/>
      <c r="D18" s="245">
        <f>D12+D17</f>
        <v>292818</v>
      </c>
      <c r="E18" s="40">
        <f>E12+E17</f>
        <v>100</v>
      </c>
      <c r="F18" s="245">
        <f>F12+F17</f>
        <v>290833</v>
      </c>
      <c r="G18" s="40">
        <f>G12+G17</f>
        <v>100</v>
      </c>
      <c r="H18" s="37">
        <f t="shared" si="0"/>
        <v>99.322104515432798</v>
      </c>
      <c r="J18" s="51"/>
    </row>
    <row r="19" spans="2:10" x14ac:dyDescent="0.25">
      <c r="C19" s="20"/>
      <c r="D19" s="20"/>
      <c r="E19" s="20"/>
      <c r="F19" s="20"/>
      <c r="G19" s="20"/>
      <c r="H19" s="20"/>
    </row>
    <row r="20" spans="2:10" x14ac:dyDescent="0.25">
      <c r="F20" s="51"/>
    </row>
    <row r="21" spans="2:10" x14ac:dyDescent="0.25">
      <c r="D21" s="51"/>
      <c r="F21" s="102"/>
    </row>
    <row r="22" spans="2:10" x14ac:dyDescent="0.25">
      <c r="D22" s="51"/>
    </row>
    <row r="23" spans="2:10" x14ac:dyDescent="0.25">
      <c r="D23" s="51"/>
    </row>
    <row r="24" spans="2:10" x14ac:dyDescent="0.25">
      <c r="D24" s="51"/>
    </row>
  </sheetData>
  <mergeCells count="8">
    <mergeCell ref="B18:C18"/>
    <mergeCell ref="C5:C6"/>
    <mergeCell ref="D5:E5"/>
    <mergeCell ref="F5:G5"/>
    <mergeCell ref="B4:H4"/>
    <mergeCell ref="B5:B6"/>
    <mergeCell ref="B17:C17"/>
    <mergeCell ref="B12:C12"/>
  </mergeCells>
  <pageMargins left="0.7" right="0.7" top="0.75" bottom="0.75" header="0.3" footer="0.3"/>
  <pageSetup orientation="landscape" r:id="rId1"/>
  <ignoredErrors>
    <ignoredError sqref="E12:F12 E17:F17" 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2"/>
  <sheetViews>
    <sheetView topLeftCell="A4" workbookViewId="0">
      <selection activeCell="C22" sqref="C22"/>
    </sheetView>
  </sheetViews>
  <sheetFormatPr defaultRowHeight="15" x14ac:dyDescent="0.25"/>
  <cols>
    <col min="1" max="2" width="9.140625" customWidth="1"/>
    <col min="3" max="3" width="44.85546875" customWidth="1"/>
    <col min="4" max="4" width="17.85546875" customWidth="1"/>
    <col min="5" max="5" width="11.42578125" customWidth="1"/>
    <col min="6" max="6" width="16.85546875" customWidth="1"/>
    <col min="7" max="7" width="11.42578125" customWidth="1"/>
    <col min="8" max="8" width="13.5703125" customWidth="1"/>
  </cols>
  <sheetData>
    <row r="3" spans="2:10" ht="16.5" thickBot="1" x14ac:dyDescent="0.3">
      <c r="H3" s="25" t="s">
        <v>178</v>
      </c>
    </row>
    <row r="4" spans="2:10" ht="20.100000000000001" customHeight="1" thickBot="1" x14ac:dyDescent="0.3">
      <c r="B4" s="1046" t="s">
        <v>378</v>
      </c>
      <c r="C4" s="1047"/>
      <c r="D4" s="1047"/>
      <c r="E4" s="1047"/>
      <c r="F4" s="1047"/>
      <c r="G4" s="1047"/>
      <c r="H4" s="1048"/>
    </row>
    <row r="5" spans="2:10" ht="15.95" customHeight="1" x14ac:dyDescent="0.25">
      <c r="B5" s="1018" t="s">
        <v>163</v>
      </c>
      <c r="C5" s="1086" t="s">
        <v>379</v>
      </c>
      <c r="D5" s="1022" t="s">
        <v>142</v>
      </c>
      <c r="E5" s="1022"/>
      <c r="F5" s="1097" t="s">
        <v>139</v>
      </c>
      <c r="G5" s="1097"/>
      <c r="H5" s="530" t="s">
        <v>184</v>
      </c>
    </row>
    <row r="6" spans="2:10" ht="15.95" customHeight="1" thickBot="1" x14ac:dyDescent="0.3">
      <c r="B6" s="1019"/>
      <c r="C6" s="1087"/>
      <c r="D6" s="277" t="s">
        <v>182</v>
      </c>
      <c r="E6" s="277" t="s">
        <v>6</v>
      </c>
      <c r="F6" s="849" t="s">
        <v>182</v>
      </c>
      <c r="G6" s="277" t="s">
        <v>6</v>
      </c>
      <c r="H6" s="531" t="s">
        <v>121</v>
      </c>
    </row>
    <row r="7" spans="2:10" ht="15.75" thickBot="1" x14ac:dyDescent="0.3">
      <c r="B7" s="302">
        <v>1</v>
      </c>
      <c r="C7" s="308">
        <v>2</v>
      </c>
      <c r="D7" s="308">
        <v>3</v>
      </c>
      <c r="E7" s="308">
        <v>4</v>
      </c>
      <c r="F7" s="308">
        <v>5</v>
      </c>
      <c r="G7" s="308">
        <v>6</v>
      </c>
      <c r="H7" s="309">
        <v>7</v>
      </c>
    </row>
    <row r="8" spans="2:10" ht="15.75" x14ac:dyDescent="0.25">
      <c r="B8" s="123"/>
      <c r="C8" s="904" t="s">
        <v>380</v>
      </c>
      <c r="D8" s="207"/>
      <c r="E8" s="527"/>
      <c r="F8" s="207"/>
      <c r="G8" s="521"/>
      <c r="H8" s="523"/>
    </row>
    <row r="9" spans="2:10" ht="15.75" x14ac:dyDescent="0.25">
      <c r="B9" s="275" t="s">
        <v>65</v>
      </c>
      <c r="C9" s="874" t="s">
        <v>381</v>
      </c>
      <c r="D9" s="658">
        <v>24025</v>
      </c>
      <c r="E9" s="392">
        <f>D9/D20*100</f>
        <v>10.932430526167302</v>
      </c>
      <c r="F9" s="137">
        <v>20654</v>
      </c>
      <c r="G9" s="392">
        <f>F9/F20*100</f>
        <v>9.7695032944993923</v>
      </c>
      <c r="H9" s="419">
        <f>F9/D9*100</f>
        <v>85.96878251821019</v>
      </c>
      <c r="J9" s="51"/>
    </row>
    <row r="10" spans="2:10" ht="15.75" x14ac:dyDescent="0.25">
      <c r="B10" s="275" t="s">
        <v>66</v>
      </c>
      <c r="C10" s="874" t="s">
        <v>382</v>
      </c>
      <c r="D10" s="658">
        <v>2044</v>
      </c>
      <c r="E10" s="392">
        <f>D10/D20*100</f>
        <v>0.93010980210139294</v>
      </c>
      <c r="F10" s="137">
        <v>1851</v>
      </c>
      <c r="G10" s="392">
        <f>F10/F20*100</f>
        <v>0.8755374551233841</v>
      </c>
      <c r="H10" s="419">
        <f>F10/D10*100</f>
        <v>90.557729941291583</v>
      </c>
      <c r="J10" s="51"/>
    </row>
    <row r="11" spans="2:10" ht="16.5" thickBot="1" x14ac:dyDescent="0.3">
      <c r="B11" s="275" t="s">
        <v>67</v>
      </c>
      <c r="C11" s="874" t="s">
        <v>383</v>
      </c>
      <c r="D11" s="658">
        <v>7808</v>
      </c>
      <c r="E11" s="392">
        <f>D11/D20*100</f>
        <v>3.5529830405125611</v>
      </c>
      <c r="F11" s="137">
        <v>7757</v>
      </c>
      <c r="G11" s="392">
        <f>F11/F20*100</f>
        <v>3.6691215771972394</v>
      </c>
      <c r="H11" s="419">
        <f>F11/D11*100</f>
        <v>99.346823770491795</v>
      </c>
      <c r="J11" s="51"/>
    </row>
    <row r="12" spans="2:10" ht="16.5" thickBot="1" x14ac:dyDescent="0.3">
      <c r="B12" s="1095" t="s">
        <v>384</v>
      </c>
      <c r="C12" s="1096"/>
      <c r="D12" s="740">
        <f>SUM(D9:D11)</f>
        <v>33877</v>
      </c>
      <c r="E12" s="89">
        <f>D12/D20*100</f>
        <v>15.415523368781257</v>
      </c>
      <c r="F12" s="140">
        <f>SUM(F9:F11)</f>
        <v>30262</v>
      </c>
      <c r="G12" s="89">
        <f>F12/F20*100</f>
        <v>14.314162326820016</v>
      </c>
      <c r="H12" s="42">
        <f>F12/D12*100</f>
        <v>89.329043303716389</v>
      </c>
      <c r="J12" s="51"/>
    </row>
    <row r="13" spans="2:10" ht="15.75" x14ac:dyDescent="0.25">
      <c r="B13" s="123"/>
      <c r="C13" s="904" t="s">
        <v>385</v>
      </c>
      <c r="D13" s="741"/>
      <c r="E13" s="392"/>
      <c r="F13" s="522"/>
      <c r="G13" s="392"/>
      <c r="H13" s="419"/>
      <c r="J13" s="51"/>
    </row>
    <row r="14" spans="2:10" ht="48" customHeight="1" x14ac:dyDescent="0.25">
      <c r="B14" s="275" t="s">
        <v>69</v>
      </c>
      <c r="C14" s="874" t="s">
        <v>386</v>
      </c>
      <c r="D14" s="658">
        <v>20659</v>
      </c>
      <c r="E14" s="392">
        <f>D14/D20*100</f>
        <v>9.4007526426676495</v>
      </c>
      <c r="F14" s="137">
        <v>20661</v>
      </c>
      <c r="G14" s="392">
        <f>F14/F20*100</f>
        <v>9.7728143491649035</v>
      </c>
      <c r="H14" s="419">
        <f t="shared" ref="H14:H20" si="0">F14/D14*100</f>
        <v>100.00968101069752</v>
      </c>
      <c r="J14" s="51"/>
    </row>
    <row r="15" spans="2:10" ht="15.75" x14ac:dyDescent="0.25">
      <c r="B15" s="275" t="s">
        <v>70</v>
      </c>
      <c r="C15" s="874" t="s">
        <v>387</v>
      </c>
      <c r="D15" s="658">
        <v>64056</v>
      </c>
      <c r="E15" s="392">
        <f>D15/D20*100</f>
        <v>29.148294267811558</v>
      </c>
      <c r="F15" s="137">
        <v>64186</v>
      </c>
      <c r="G15" s="392">
        <f>F15/F20*100</f>
        <v>30.360479251512441</v>
      </c>
      <c r="H15" s="419">
        <f t="shared" si="0"/>
        <v>100.20294742100661</v>
      </c>
      <c r="J15" s="51"/>
    </row>
    <row r="16" spans="2:10" ht="15" customHeight="1" x14ac:dyDescent="0.25">
      <c r="B16" s="275" t="s">
        <v>71</v>
      </c>
      <c r="C16" s="874" t="s">
        <v>388</v>
      </c>
      <c r="D16" s="658">
        <v>38763</v>
      </c>
      <c r="E16" s="392">
        <f>D16/D20*100</f>
        <v>17.638868032708558</v>
      </c>
      <c r="F16" s="137">
        <v>39802</v>
      </c>
      <c r="G16" s="392">
        <f>F16/F20*100</f>
        <v>18.826656828104234</v>
      </c>
      <c r="H16" s="419">
        <f t="shared" si="0"/>
        <v>102.68039109460052</v>
      </c>
      <c r="J16" s="51"/>
    </row>
    <row r="17" spans="2:10" ht="15.75" x14ac:dyDescent="0.25">
      <c r="B17" s="275" t="s">
        <v>72</v>
      </c>
      <c r="C17" s="874" t="s">
        <v>389</v>
      </c>
      <c r="D17" s="658">
        <v>33859</v>
      </c>
      <c r="E17" s="392">
        <f>D17/D20*100</f>
        <v>15.407332577960403</v>
      </c>
      <c r="F17" s="137">
        <v>33574</v>
      </c>
      <c r="G17" s="392">
        <f>F17/F20*100</f>
        <v>15.8807641914168</v>
      </c>
      <c r="H17" s="419">
        <f t="shared" si="0"/>
        <v>99.158274018724711</v>
      </c>
      <c r="J17" s="51"/>
    </row>
    <row r="18" spans="2:10" ht="16.5" thickBot="1" x14ac:dyDescent="0.3">
      <c r="B18" s="275" t="s">
        <v>73</v>
      </c>
      <c r="C18" s="874" t="s">
        <v>390</v>
      </c>
      <c r="D18" s="658">
        <v>28545</v>
      </c>
      <c r="E18" s="392">
        <f>D18/D20*100</f>
        <v>12.989229110070577</v>
      </c>
      <c r="F18" s="137">
        <v>22928</v>
      </c>
      <c r="G18" s="392">
        <f>F18/F20*100</f>
        <v>10.845123052981604</v>
      </c>
      <c r="H18" s="419">
        <f t="shared" si="0"/>
        <v>80.322298125766338</v>
      </c>
      <c r="J18" s="51"/>
    </row>
    <row r="19" spans="2:10" ht="16.5" customHeight="1" thickBot="1" x14ac:dyDescent="0.3">
      <c r="B19" s="1095" t="s">
        <v>391</v>
      </c>
      <c r="C19" s="1096"/>
      <c r="D19" s="532">
        <f>SUM(D14:D18)</f>
        <v>185882</v>
      </c>
      <c r="E19" s="89">
        <f>D19/D20*100</f>
        <v>84.584476631218735</v>
      </c>
      <c r="F19" s="140">
        <f>SUM(F14:F18)</f>
        <v>181151</v>
      </c>
      <c r="G19" s="89">
        <f>F19/F20*100</f>
        <v>85.685837673179989</v>
      </c>
      <c r="H19" s="42">
        <f t="shared" si="0"/>
        <v>97.454836939563805</v>
      </c>
      <c r="J19" s="51"/>
    </row>
    <row r="20" spans="2:10" ht="16.5" customHeight="1" thickBot="1" x14ac:dyDescent="0.3">
      <c r="B20" s="1095" t="s">
        <v>392</v>
      </c>
      <c r="C20" s="1096"/>
      <c r="D20" s="533">
        <f>D12+D19</f>
        <v>219759</v>
      </c>
      <c r="E20" s="40">
        <f>E12+E19</f>
        <v>99.999999999999986</v>
      </c>
      <c r="F20" s="245">
        <f>F12+F19</f>
        <v>211413</v>
      </c>
      <c r="G20" s="40">
        <f>G12+G19</f>
        <v>100</v>
      </c>
      <c r="H20" s="37">
        <f t="shared" si="0"/>
        <v>96.20220332273081</v>
      </c>
      <c r="J20" s="51"/>
    </row>
    <row r="22" spans="2:10" x14ac:dyDescent="0.25">
      <c r="F22" s="51"/>
    </row>
  </sheetData>
  <mergeCells count="8">
    <mergeCell ref="B20:C20"/>
    <mergeCell ref="C5:C6"/>
    <mergeCell ref="D5:E5"/>
    <mergeCell ref="F5:G5"/>
    <mergeCell ref="B4:H4"/>
    <mergeCell ref="B5:B6"/>
    <mergeCell ref="B12:C12"/>
    <mergeCell ref="B19:C19"/>
  </mergeCells>
  <pageMargins left="0.7" right="0.7" top="0.75" bottom="0.75" header="0.3" footer="0.3"/>
  <pageSetup orientation="landscape" r:id="rId1"/>
  <ignoredErrors>
    <ignoredError sqref="E12:F12 E19:F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7"/>
  <sheetViews>
    <sheetView workbookViewId="0">
      <selection activeCell="D8" sqref="D8:E8"/>
    </sheetView>
  </sheetViews>
  <sheetFormatPr defaultColWidth="9.140625" defaultRowHeight="15" x14ac:dyDescent="0.25"/>
  <cols>
    <col min="1" max="1" width="9.140625" style="18"/>
    <col min="2" max="2" width="7.42578125" style="18" customWidth="1"/>
    <col min="3" max="3" width="17.42578125" style="18" customWidth="1"/>
    <col min="4" max="4" width="14.140625" style="18" customWidth="1"/>
    <col min="5" max="5" width="13" style="18" customWidth="1"/>
    <col min="6" max="6" width="13.85546875" style="18" customWidth="1"/>
    <col min="7" max="7" width="12.140625" style="18" customWidth="1"/>
    <col min="8" max="8" width="14.85546875" style="18" customWidth="1"/>
    <col min="9" max="10" width="15.140625" style="18" customWidth="1"/>
    <col min="11" max="11" width="16.140625" style="18" customWidth="1"/>
    <col min="12" max="16384" width="9.140625" style="18"/>
  </cols>
  <sheetData>
    <row r="3" spans="2:14" ht="15.75" x14ac:dyDescent="0.25">
      <c r="C3" s="68"/>
      <c r="D3" s="69"/>
      <c r="E3" s="69"/>
      <c r="F3" s="69"/>
      <c r="G3" s="69"/>
      <c r="H3" s="69"/>
      <c r="I3" s="69"/>
      <c r="J3" s="69"/>
      <c r="K3" s="69"/>
    </row>
    <row r="4" spans="2:14" ht="15.75" x14ac:dyDescent="0.25">
      <c r="C4" s="69"/>
      <c r="D4" s="69"/>
      <c r="E4" s="69"/>
      <c r="F4" s="69"/>
      <c r="G4" s="69"/>
      <c r="H4" s="69"/>
      <c r="I4" s="69"/>
      <c r="J4" s="69"/>
      <c r="K4" s="69"/>
    </row>
    <row r="5" spans="2:14" ht="16.5" thickBot="1" x14ac:dyDescent="0.3">
      <c r="C5" s="70" t="s">
        <v>0</v>
      </c>
      <c r="D5" s="69"/>
      <c r="E5" s="69"/>
      <c r="F5" s="69"/>
      <c r="G5" s="69"/>
      <c r="H5" s="69"/>
      <c r="I5" s="69"/>
      <c r="J5" s="69"/>
      <c r="K5" s="71" t="s">
        <v>178</v>
      </c>
    </row>
    <row r="6" spans="2:14" ht="20.100000000000001" customHeight="1" thickBot="1" x14ac:dyDescent="0.3">
      <c r="B6" s="963" t="s">
        <v>176</v>
      </c>
      <c r="C6" s="964"/>
      <c r="D6" s="964"/>
      <c r="E6" s="964"/>
      <c r="F6" s="964"/>
      <c r="G6" s="964"/>
      <c r="H6" s="964"/>
      <c r="I6" s="964"/>
      <c r="J6" s="964"/>
      <c r="K6" s="965"/>
    </row>
    <row r="7" spans="2:14" ht="15.75" x14ac:dyDescent="0.25">
      <c r="B7" s="961" t="s">
        <v>163</v>
      </c>
      <c r="C7" s="968" t="s">
        <v>177</v>
      </c>
      <c r="D7" s="968" t="s">
        <v>57</v>
      </c>
      <c r="E7" s="968"/>
      <c r="F7" s="968" t="s">
        <v>133</v>
      </c>
      <c r="G7" s="968"/>
      <c r="H7" s="968" t="s">
        <v>139</v>
      </c>
      <c r="I7" s="968"/>
      <c r="J7" s="968" t="s">
        <v>184</v>
      </c>
      <c r="K7" s="969"/>
    </row>
    <row r="8" spans="2:14" ht="16.5" thickBot="1" x14ac:dyDescent="0.3">
      <c r="B8" s="962"/>
      <c r="C8" s="970"/>
      <c r="D8" s="848" t="s">
        <v>182</v>
      </c>
      <c r="E8" s="848" t="s">
        <v>183</v>
      </c>
      <c r="F8" s="848" t="s">
        <v>182</v>
      </c>
      <c r="G8" s="848" t="s">
        <v>183</v>
      </c>
      <c r="H8" s="848" t="s">
        <v>182</v>
      </c>
      <c r="I8" s="848" t="s">
        <v>183</v>
      </c>
      <c r="J8" s="331" t="s">
        <v>121</v>
      </c>
      <c r="K8" s="332" t="s">
        <v>122</v>
      </c>
    </row>
    <row r="9" spans="2:14" ht="15.75" thickBot="1" x14ac:dyDescent="0.3">
      <c r="B9" s="221">
        <v>1</v>
      </c>
      <c r="C9" s="222">
        <v>2</v>
      </c>
      <c r="D9" s="222">
        <v>3</v>
      </c>
      <c r="E9" s="222">
        <v>4</v>
      </c>
      <c r="F9" s="222">
        <v>5</v>
      </c>
      <c r="G9" s="222">
        <v>6</v>
      </c>
      <c r="H9" s="222">
        <v>7</v>
      </c>
      <c r="I9" s="222">
        <v>8</v>
      </c>
      <c r="J9" s="222">
        <v>9</v>
      </c>
      <c r="K9" s="223">
        <v>10</v>
      </c>
    </row>
    <row r="10" spans="2:14" ht="31.5" x14ac:dyDescent="0.25">
      <c r="B10" s="321" t="s">
        <v>65</v>
      </c>
      <c r="C10" s="870" t="s">
        <v>179</v>
      </c>
      <c r="D10" s="333">
        <v>68881</v>
      </c>
      <c r="E10" s="334">
        <f>D10/D12*100</f>
        <v>2.1956496931298966</v>
      </c>
      <c r="F10" s="333">
        <v>63642</v>
      </c>
      <c r="G10" s="334">
        <f>F10/F12*100</f>
        <v>2.0756783412837621</v>
      </c>
      <c r="H10" s="762">
        <v>64665</v>
      </c>
      <c r="I10" s="334">
        <f>H10/H12*100</f>
        <v>2.0634468832746089</v>
      </c>
      <c r="J10" s="335">
        <f>F10/D10*100</f>
        <v>92.394129005095749</v>
      </c>
      <c r="K10" s="336">
        <f>H10/F10*100</f>
        <v>101.60742905628359</v>
      </c>
    </row>
    <row r="11" spans="2:14" ht="16.5" thickBot="1" x14ac:dyDescent="0.3">
      <c r="B11" s="313" t="s">
        <v>66</v>
      </c>
      <c r="C11" s="870" t="s">
        <v>180</v>
      </c>
      <c r="D11" s="337">
        <v>3068277</v>
      </c>
      <c r="E11" s="338">
        <f>D11/D12*100</f>
        <v>97.804350306870106</v>
      </c>
      <c r="F11" s="337">
        <v>3002440</v>
      </c>
      <c r="G11" s="338">
        <f>F11/F12*100</f>
        <v>97.924321658716238</v>
      </c>
      <c r="H11" s="337">
        <v>3069169</v>
      </c>
      <c r="I11" s="338">
        <f>H11/H12*100</f>
        <v>97.936553116725392</v>
      </c>
      <c r="J11" s="339">
        <f>F11/D11*100</f>
        <v>97.854268046854969</v>
      </c>
      <c r="K11" s="340">
        <f>H11/F11*100</f>
        <v>102.22249237287006</v>
      </c>
    </row>
    <row r="12" spans="2:14" ht="21" customHeight="1" thickBot="1" x14ac:dyDescent="0.3">
      <c r="B12" s="966" t="s">
        <v>181</v>
      </c>
      <c r="C12" s="967"/>
      <c r="D12" s="341">
        <f>SUM(D10:D11)</f>
        <v>3137158</v>
      </c>
      <c r="E12" s="342">
        <f t="shared" ref="E12:I12" si="0">SUM(E10:E11)</f>
        <v>100</v>
      </c>
      <c r="F12" s="341">
        <f>SUM(F10:F11)</f>
        <v>3066082</v>
      </c>
      <c r="G12" s="342">
        <f t="shared" si="0"/>
        <v>100</v>
      </c>
      <c r="H12" s="341">
        <f t="shared" si="0"/>
        <v>3133834</v>
      </c>
      <c r="I12" s="342">
        <f t="shared" si="0"/>
        <v>100</v>
      </c>
      <c r="J12" s="342">
        <f t="shared" ref="J12" si="1">F12/D12*100</f>
        <v>97.734382520740098</v>
      </c>
      <c r="K12" s="343">
        <f t="shared" ref="K12" si="2">H12/F12*100</f>
        <v>102.2097256368225</v>
      </c>
      <c r="M12" s="59"/>
      <c r="N12" s="128"/>
    </row>
    <row r="14" spans="2:14" x14ac:dyDescent="0.25">
      <c r="H14" s="59"/>
    </row>
    <row r="17" spans="6:6" x14ac:dyDescent="0.25">
      <c r="F17" s="51"/>
    </row>
  </sheetData>
  <mergeCells count="8">
    <mergeCell ref="B7:B8"/>
    <mergeCell ref="B6:K6"/>
    <mergeCell ref="B12:C12"/>
    <mergeCell ref="D7:E7"/>
    <mergeCell ref="F7:G7"/>
    <mergeCell ref="H7:I7"/>
    <mergeCell ref="J7:K7"/>
    <mergeCell ref="C7:C8"/>
  </mergeCells>
  <pageMargins left="0.7" right="0.7" top="0.75" bottom="0.75" header="0.3" footer="0.3"/>
  <pageSetup paperSize="9" orientation="portrait" r:id="rId1"/>
  <ignoredErrors>
    <ignoredError sqref="H12 D12 F12" formulaRange="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6"/>
  <sheetViews>
    <sheetView topLeftCell="A7" workbookViewId="0">
      <selection activeCell="C28" sqref="C28"/>
    </sheetView>
  </sheetViews>
  <sheetFormatPr defaultRowHeight="15" x14ac:dyDescent="0.25"/>
  <cols>
    <col min="2" max="2" width="7.7109375" customWidth="1"/>
    <col min="3" max="3" width="65.28515625" customWidth="1"/>
    <col min="4" max="4" width="18" customWidth="1"/>
    <col min="5" max="5" width="17.5703125" customWidth="1"/>
    <col min="6" max="6" width="18.140625" customWidth="1"/>
  </cols>
  <sheetData>
    <row r="3" spans="2:8" ht="15.75" x14ac:dyDescent="0.25">
      <c r="C3" s="16"/>
      <c r="D3" s="4"/>
      <c r="E3" s="4"/>
      <c r="F3" s="28"/>
    </row>
    <row r="4" spans="2:8" ht="15.75" x14ac:dyDescent="0.25">
      <c r="F4" s="28"/>
    </row>
    <row r="5" spans="2:8" ht="16.5" thickBot="1" x14ac:dyDescent="0.3">
      <c r="E5" s="827" t="s">
        <v>395</v>
      </c>
      <c r="F5" s="28"/>
    </row>
    <row r="6" spans="2:8" ht="20.100000000000001" customHeight="1" thickBot="1" x14ac:dyDescent="0.3">
      <c r="B6" s="1046" t="s">
        <v>393</v>
      </c>
      <c r="C6" s="1047"/>
      <c r="D6" s="1047"/>
      <c r="E6" s="1047"/>
      <c r="F6" s="1048"/>
    </row>
    <row r="7" spans="2:8" ht="20.100000000000001" customHeight="1" thickBot="1" x14ac:dyDescent="0.3">
      <c r="B7" s="500" t="s">
        <v>163</v>
      </c>
      <c r="C7" s="22" t="s">
        <v>208</v>
      </c>
      <c r="D7" s="534" t="s">
        <v>144</v>
      </c>
      <c r="E7" s="534" t="s">
        <v>145</v>
      </c>
      <c r="F7" s="23" t="s">
        <v>146</v>
      </c>
    </row>
    <row r="8" spans="2:8" s="296" customFormat="1" ht="15.75" customHeight="1" thickBot="1" x14ac:dyDescent="0.25">
      <c r="B8" s="745">
        <v>1</v>
      </c>
      <c r="C8" s="746">
        <v>2</v>
      </c>
      <c r="D8" s="747">
        <v>3</v>
      </c>
      <c r="E8" s="747">
        <v>4</v>
      </c>
      <c r="F8" s="748">
        <v>5</v>
      </c>
    </row>
    <row r="9" spans="2:8" ht="15.75" x14ac:dyDescent="0.25">
      <c r="B9" s="274" t="s">
        <v>65</v>
      </c>
      <c r="C9" s="905" t="s">
        <v>396</v>
      </c>
      <c r="D9" s="668">
        <v>89809</v>
      </c>
      <c r="E9" s="668">
        <v>72567</v>
      </c>
      <c r="F9" s="749">
        <v>79030</v>
      </c>
      <c r="H9" s="51"/>
    </row>
    <row r="10" spans="2:8" ht="15.75" x14ac:dyDescent="0.25">
      <c r="B10" s="275" t="s">
        <v>66</v>
      </c>
      <c r="C10" s="906" t="s">
        <v>397</v>
      </c>
      <c r="D10" s="664">
        <v>22310596</v>
      </c>
      <c r="E10" s="628">
        <v>23949225</v>
      </c>
      <c r="F10" s="53">
        <v>24343169</v>
      </c>
      <c r="H10" s="51"/>
    </row>
    <row r="11" spans="2:8" ht="15.75" x14ac:dyDescent="0.25">
      <c r="B11" s="275" t="s">
        <v>67</v>
      </c>
      <c r="C11" s="906" t="s">
        <v>398</v>
      </c>
      <c r="D11" s="664">
        <v>3035999</v>
      </c>
      <c r="E11" s="628">
        <v>2933541</v>
      </c>
      <c r="F11" s="53">
        <v>3105297</v>
      </c>
      <c r="H11" s="51"/>
    </row>
    <row r="12" spans="2:8" ht="15.75" x14ac:dyDescent="0.25">
      <c r="B12" s="275" t="s">
        <v>69</v>
      </c>
      <c r="C12" s="906" t="s">
        <v>399</v>
      </c>
      <c r="D12" s="664">
        <v>256231</v>
      </c>
      <c r="E12" s="628">
        <v>258941</v>
      </c>
      <c r="F12" s="53">
        <v>260571</v>
      </c>
      <c r="H12" s="51"/>
    </row>
    <row r="13" spans="2:8" ht="15.75" x14ac:dyDescent="0.25">
      <c r="B13" s="275" t="s">
        <v>70</v>
      </c>
      <c r="C13" s="906" t="s">
        <v>400</v>
      </c>
      <c r="D13" s="664">
        <v>149419</v>
      </c>
      <c r="E13" s="628">
        <v>144139</v>
      </c>
      <c r="F13" s="53">
        <v>140916</v>
      </c>
      <c r="H13" s="51"/>
    </row>
    <row r="14" spans="2:8" ht="15.75" x14ac:dyDescent="0.25">
      <c r="B14" s="275" t="s">
        <v>71</v>
      </c>
      <c r="C14" s="906" t="s">
        <v>401</v>
      </c>
      <c r="D14" s="664">
        <v>106812</v>
      </c>
      <c r="E14" s="628">
        <v>114802</v>
      </c>
      <c r="F14" s="53">
        <v>119655</v>
      </c>
      <c r="H14" s="51"/>
    </row>
    <row r="15" spans="2:8" ht="15.75" x14ac:dyDescent="0.25">
      <c r="B15" s="275" t="s">
        <v>72</v>
      </c>
      <c r="C15" s="906" t="s">
        <v>402</v>
      </c>
      <c r="D15" s="664">
        <v>126045</v>
      </c>
      <c r="E15" s="628">
        <v>131364</v>
      </c>
      <c r="F15" s="53">
        <v>126916</v>
      </c>
      <c r="H15" s="51"/>
    </row>
    <row r="16" spans="2:8" ht="15.75" x14ac:dyDescent="0.25">
      <c r="B16" s="275" t="s">
        <v>73</v>
      </c>
      <c r="C16" s="906" t="s">
        <v>403</v>
      </c>
      <c r="D16" s="664">
        <v>39900</v>
      </c>
      <c r="E16" s="628">
        <v>54518</v>
      </c>
      <c r="F16" s="53">
        <v>54235</v>
      </c>
      <c r="H16" s="51"/>
    </row>
    <row r="17" spans="2:8" ht="15.75" x14ac:dyDescent="0.25">
      <c r="B17" s="275" t="s">
        <v>74</v>
      </c>
      <c r="C17" s="906" t="s">
        <v>404</v>
      </c>
      <c r="D17" s="664">
        <v>29610</v>
      </c>
      <c r="E17" s="628">
        <v>33859</v>
      </c>
      <c r="F17" s="53">
        <v>33574</v>
      </c>
      <c r="H17" s="51"/>
    </row>
    <row r="18" spans="2:8" ht="15.75" x14ac:dyDescent="0.25">
      <c r="B18" s="275"/>
      <c r="C18" s="906"/>
      <c r="D18" s="742"/>
      <c r="E18" s="742"/>
      <c r="F18" s="53"/>
    </row>
    <row r="19" spans="2:8" ht="15.75" x14ac:dyDescent="0.25">
      <c r="B19" s="275" t="s">
        <v>75</v>
      </c>
      <c r="C19" s="906" t="s">
        <v>405</v>
      </c>
      <c r="D19" s="743">
        <f>D9/D10*100</f>
        <v>0.40253967218087766</v>
      </c>
      <c r="E19" s="743">
        <f t="shared" ref="E19:F19" si="0">E9/E10*100</f>
        <v>0.30300354186826506</v>
      </c>
      <c r="F19" s="54">
        <f t="shared" si="0"/>
        <v>0.32464959677189115</v>
      </c>
    </row>
    <row r="20" spans="2:8" ht="15.75" x14ac:dyDescent="0.25">
      <c r="B20" s="275" t="s">
        <v>76</v>
      </c>
      <c r="C20" s="906" t="s">
        <v>406</v>
      </c>
      <c r="D20" s="744">
        <f>D9/D11*100</f>
        <v>2.9581366792281552</v>
      </c>
      <c r="E20" s="744">
        <f t="shared" ref="E20:F20" si="1">E9/E11*100</f>
        <v>2.4736998732930613</v>
      </c>
      <c r="F20" s="54">
        <f t="shared" si="1"/>
        <v>2.5450061620514881</v>
      </c>
    </row>
    <row r="21" spans="2:8" ht="15.75" x14ac:dyDescent="0.25">
      <c r="B21" s="275" t="s">
        <v>77</v>
      </c>
      <c r="C21" s="906" t="s">
        <v>407</v>
      </c>
      <c r="D21" s="743">
        <f>D12/D10*100</f>
        <v>1.14847223265573</v>
      </c>
      <c r="E21" s="743">
        <f t="shared" ref="E21:F21" si="2">E12/E10*100</f>
        <v>1.0812082645680601</v>
      </c>
      <c r="F21" s="54">
        <f t="shared" si="2"/>
        <v>1.0704070616278432</v>
      </c>
    </row>
    <row r="22" spans="2:8" ht="15.75" x14ac:dyDescent="0.25">
      <c r="B22" s="275" t="s">
        <v>78</v>
      </c>
      <c r="C22" s="391" t="s">
        <v>408</v>
      </c>
      <c r="D22" s="743">
        <f>D13/D10*100</f>
        <v>0.66972213561663707</v>
      </c>
      <c r="E22" s="743">
        <f t="shared" ref="E22:F22" si="3">E13/E10*100</f>
        <v>0.60185246077900223</v>
      </c>
      <c r="F22" s="54">
        <f t="shared" si="3"/>
        <v>0.57887286573083396</v>
      </c>
    </row>
    <row r="23" spans="2:8" ht="32.25" customHeight="1" x14ac:dyDescent="0.25">
      <c r="B23" s="275" t="s">
        <v>79</v>
      </c>
      <c r="C23" s="907" t="s">
        <v>409</v>
      </c>
      <c r="D23" s="672">
        <v>0.7</v>
      </c>
      <c r="E23" s="773">
        <v>0.62</v>
      </c>
      <c r="F23" s="54">
        <v>0.6</v>
      </c>
    </row>
    <row r="24" spans="2:8" ht="32.25" thickBot="1" x14ac:dyDescent="0.3">
      <c r="B24" s="399" t="s">
        <v>80</v>
      </c>
      <c r="C24" s="400" t="s">
        <v>410</v>
      </c>
      <c r="D24" s="667">
        <v>55.6</v>
      </c>
      <c r="E24" s="774">
        <v>58.36</v>
      </c>
      <c r="F24" s="55">
        <v>55.9</v>
      </c>
    </row>
    <row r="25" spans="2:8" x14ac:dyDescent="0.25">
      <c r="C25" s="57" t="s">
        <v>411</v>
      </c>
    </row>
    <row r="26" spans="2:8" x14ac:dyDescent="0.25">
      <c r="C26" s="57" t="s">
        <v>412</v>
      </c>
    </row>
  </sheetData>
  <mergeCells count="1">
    <mergeCell ref="B6:F6"/>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9"/>
  <sheetViews>
    <sheetView workbookViewId="0">
      <selection activeCell="C16" sqref="C16"/>
    </sheetView>
  </sheetViews>
  <sheetFormatPr defaultRowHeight="15" x14ac:dyDescent="0.25"/>
  <cols>
    <col min="3" max="3" width="30.140625" customWidth="1"/>
    <col min="4" max="4" width="17.140625" customWidth="1"/>
    <col min="5" max="8" width="18.140625" customWidth="1"/>
    <col min="11" max="11" width="11.5703125" bestFit="1" customWidth="1"/>
  </cols>
  <sheetData>
    <row r="3" spans="2:11" ht="16.5" thickBot="1" x14ac:dyDescent="0.3">
      <c r="C3" s="10"/>
      <c r="D3" s="4"/>
      <c r="E3" s="4"/>
      <c r="F3" s="4"/>
      <c r="G3" s="4"/>
      <c r="H3" s="26" t="s">
        <v>178</v>
      </c>
      <c r="I3" s="4"/>
    </row>
    <row r="4" spans="2:11" ht="20.100000000000001" customHeight="1" thickBot="1" x14ac:dyDescent="0.3">
      <c r="B4" s="1024" t="s">
        <v>394</v>
      </c>
      <c r="C4" s="1025"/>
      <c r="D4" s="1025"/>
      <c r="E4" s="1025"/>
      <c r="F4" s="1025"/>
      <c r="G4" s="1025"/>
      <c r="H4" s="1026"/>
      <c r="I4" s="8"/>
    </row>
    <row r="5" spans="2:11" ht="16.5" thickBot="1" x14ac:dyDescent="0.3">
      <c r="B5" s="500" t="s">
        <v>163</v>
      </c>
      <c r="C5" s="278" t="s">
        <v>208</v>
      </c>
      <c r="D5" s="278" t="s">
        <v>57</v>
      </c>
      <c r="E5" s="278" t="s">
        <v>133</v>
      </c>
      <c r="F5" s="278" t="s">
        <v>139</v>
      </c>
      <c r="G5" s="1050" t="s">
        <v>184</v>
      </c>
      <c r="H5" s="1098"/>
      <c r="I5" s="111"/>
    </row>
    <row r="6" spans="2:11" ht="16.5" thickBot="1" x14ac:dyDescent="0.3">
      <c r="B6" s="302">
        <v>1</v>
      </c>
      <c r="C6" s="308">
        <v>2</v>
      </c>
      <c r="D6" s="308">
        <v>3</v>
      </c>
      <c r="E6" s="308">
        <v>4</v>
      </c>
      <c r="F6" s="308">
        <v>5</v>
      </c>
      <c r="G6" s="308" t="s">
        <v>126</v>
      </c>
      <c r="H6" s="309" t="s">
        <v>127</v>
      </c>
      <c r="I6" s="8"/>
      <c r="K6" s="51"/>
    </row>
    <row r="7" spans="2:11" ht="16.5" thickBot="1" x14ac:dyDescent="0.3">
      <c r="B7" s="254" t="s">
        <v>65</v>
      </c>
      <c r="C7" s="908" t="s">
        <v>413</v>
      </c>
      <c r="D7" s="43">
        <v>4727454</v>
      </c>
      <c r="E7" s="44">
        <v>5849379</v>
      </c>
      <c r="F7" s="750">
        <v>5805339</v>
      </c>
      <c r="G7" s="44">
        <f>E7/D7*100</f>
        <v>123.73211881067483</v>
      </c>
      <c r="H7" s="270">
        <f>F7/E7*100</f>
        <v>99.247099563902424</v>
      </c>
      <c r="I7" s="8"/>
      <c r="K7" s="51"/>
    </row>
    <row r="8" spans="2:11" ht="16.5" thickBot="1" x14ac:dyDescent="0.3">
      <c r="B8" s="254" t="s">
        <v>66</v>
      </c>
      <c r="C8" s="908" t="s">
        <v>414</v>
      </c>
      <c r="D8" s="43">
        <v>1628421</v>
      </c>
      <c r="E8" s="44">
        <v>2186642</v>
      </c>
      <c r="F8" s="750">
        <v>2246228</v>
      </c>
      <c r="G8" s="44">
        <f t="shared" ref="G8:G9" si="0">E8/D8*100</f>
        <v>134.27989444989961</v>
      </c>
      <c r="H8" s="270">
        <f>F8/E8*100</f>
        <v>102.72500025152722</v>
      </c>
      <c r="I8" s="8"/>
      <c r="K8" s="675"/>
    </row>
    <row r="9" spans="2:11" ht="16.5" thickBot="1" x14ac:dyDescent="0.3">
      <c r="B9" s="1049" t="s">
        <v>39</v>
      </c>
      <c r="C9" s="1050"/>
      <c r="D9" s="429">
        <f>D7/D8</f>
        <v>2.9030907854909755</v>
      </c>
      <c r="E9" s="535">
        <f>E7/E8</f>
        <v>2.6750510600272017</v>
      </c>
      <c r="F9" s="751">
        <f>F7/F8</f>
        <v>2.584483409520316</v>
      </c>
      <c r="G9" s="536">
        <f t="shared" si="0"/>
        <v>92.144933027810666</v>
      </c>
      <c r="H9" s="273">
        <f t="shared" ref="H9" si="1">F9/E9*100</f>
        <v>96.614358063656368</v>
      </c>
      <c r="I9" s="8"/>
    </row>
  </sheetData>
  <mergeCells count="3">
    <mergeCell ref="G5:H5"/>
    <mergeCell ref="B4:H4"/>
    <mergeCell ref="B9:C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16"/>
  <sheetViews>
    <sheetView workbookViewId="0">
      <selection activeCell="C17" sqref="C17"/>
    </sheetView>
  </sheetViews>
  <sheetFormatPr defaultRowHeight="15" x14ac:dyDescent="0.25"/>
  <cols>
    <col min="3" max="3" width="40" customWidth="1"/>
    <col min="4" max="4" width="17.140625" customWidth="1"/>
    <col min="5" max="5" width="13.85546875" customWidth="1"/>
    <col min="6" max="6" width="17.85546875" customWidth="1"/>
    <col min="7" max="7" width="13" customWidth="1"/>
    <col min="8" max="8" width="15.5703125" customWidth="1"/>
    <col min="9" max="9" width="13.85546875" customWidth="1"/>
    <col min="10" max="10" width="11.42578125" customWidth="1"/>
    <col min="11" max="11" width="10.85546875" customWidth="1"/>
    <col min="13" max="13" width="9.85546875" bestFit="1" customWidth="1"/>
    <col min="15" max="15" width="10.140625" bestFit="1" customWidth="1"/>
  </cols>
  <sheetData>
    <row r="3" spans="2:15" ht="16.5" thickBot="1" x14ac:dyDescent="0.3">
      <c r="K3" s="25" t="s">
        <v>178</v>
      </c>
    </row>
    <row r="4" spans="2:15" ht="20.100000000000001" customHeight="1" thickBot="1" x14ac:dyDescent="0.3">
      <c r="B4" s="1033" t="s">
        <v>415</v>
      </c>
      <c r="C4" s="1034"/>
      <c r="D4" s="1034"/>
      <c r="E4" s="1034"/>
      <c r="F4" s="1034"/>
      <c r="G4" s="1034"/>
      <c r="H4" s="1034"/>
      <c r="I4" s="1034"/>
      <c r="J4" s="1034"/>
      <c r="K4" s="1035"/>
    </row>
    <row r="5" spans="2:15" ht="15.75" x14ac:dyDescent="0.25">
      <c r="B5" s="1018" t="s">
        <v>163</v>
      </c>
      <c r="C5" s="1022" t="s">
        <v>221</v>
      </c>
      <c r="D5" s="1022" t="s">
        <v>57</v>
      </c>
      <c r="E5" s="1022"/>
      <c r="F5" s="1022" t="s">
        <v>133</v>
      </c>
      <c r="G5" s="1022"/>
      <c r="H5" s="1022" t="s">
        <v>139</v>
      </c>
      <c r="I5" s="1022"/>
      <c r="J5" s="1022" t="s">
        <v>184</v>
      </c>
      <c r="K5" s="1023"/>
    </row>
    <row r="6" spans="2:15" ht="16.5" thickBot="1" x14ac:dyDescent="0.3">
      <c r="B6" s="1019"/>
      <c r="C6" s="1021"/>
      <c r="D6" s="849" t="s">
        <v>182</v>
      </c>
      <c r="E6" s="849" t="s">
        <v>183</v>
      </c>
      <c r="F6" s="849" t="s">
        <v>182</v>
      </c>
      <c r="G6" s="849" t="s">
        <v>183</v>
      </c>
      <c r="H6" s="849" t="s">
        <v>182</v>
      </c>
      <c r="I6" s="849" t="s">
        <v>183</v>
      </c>
      <c r="J6" s="277" t="s">
        <v>121</v>
      </c>
      <c r="K6" s="52" t="s">
        <v>123</v>
      </c>
    </row>
    <row r="7" spans="2:15" ht="15.75" thickBot="1" x14ac:dyDescent="0.3">
      <c r="B7" s="302">
        <v>1</v>
      </c>
      <c r="C7" s="308">
        <v>2</v>
      </c>
      <c r="D7" s="308">
        <v>3</v>
      </c>
      <c r="E7" s="308">
        <v>4</v>
      </c>
      <c r="F7" s="308">
        <v>5</v>
      </c>
      <c r="G7" s="308">
        <v>6</v>
      </c>
      <c r="H7" s="308">
        <v>7</v>
      </c>
      <c r="I7" s="308">
        <v>8</v>
      </c>
      <c r="J7" s="308">
        <v>9</v>
      </c>
      <c r="K7" s="309">
        <v>10</v>
      </c>
    </row>
    <row r="8" spans="2:15" ht="20.100000000000001" customHeight="1" x14ac:dyDescent="0.25">
      <c r="B8" s="275" t="s">
        <v>65</v>
      </c>
      <c r="C8" s="909" t="s">
        <v>416</v>
      </c>
      <c r="D8" s="137">
        <v>11196133</v>
      </c>
      <c r="E8" s="392">
        <f>D8/D$15*100</f>
        <v>57.669534622273666</v>
      </c>
      <c r="F8" s="137">
        <v>12948828</v>
      </c>
      <c r="G8" s="392">
        <f>F8/F$15*100</f>
        <v>65.860937328180228</v>
      </c>
      <c r="H8" s="137">
        <v>13313038</v>
      </c>
      <c r="I8" s="392">
        <f>H8/H15*100</f>
        <v>67.218802105089154</v>
      </c>
      <c r="J8" s="415">
        <f>F8/D8*100</f>
        <v>115.65446748444306</v>
      </c>
      <c r="K8" s="419">
        <f>H8/F8*100</f>
        <v>102.81268698603456</v>
      </c>
      <c r="M8" s="51"/>
      <c r="O8" s="51"/>
    </row>
    <row r="9" spans="2:15" ht="20.100000000000001" customHeight="1" x14ac:dyDescent="0.25">
      <c r="B9" s="275" t="s">
        <v>66</v>
      </c>
      <c r="C9" s="834" t="s">
        <v>417</v>
      </c>
      <c r="D9" s="137">
        <v>855191</v>
      </c>
      <c r="E9" s="392">
        <f t="shared" ref="E9:E14" si="0">D9/D$15*100</f>
        <v>4.404955441593704</v>
      </c>
      <c r="F9" s="137">
        <v>989184</v>
      </c>
      <c r="G9" s="392">
        <f t="shared" ref="G9:G14" si="1">F9/F$15*100</f>
        <v>5.0312341340883222</v>
      </c>
      <c r="H9" s="137">
        <v>765261</v>
      </c>
      <c r="I9" s="392">
        <f>H9/H15*100</f>
        <v>3.8638759776500775</v>
      </c>
      <c r="J9" s="415">
        <f t="shared" ref="J9:J15" si="2">F9/D9*100</f>
        <v>115.66819575977765</v>
      </c>
      <c r="K9" s="419">
        <f t="shared" ref="K9:K15" si="3">H9/F9*100</f>
        <v>77.362856657608688</v>
      </c>
      <c r="M9" s="51"/>
      <c r="O9" s="51"/>
    </row>
    <row r="10" spans="2:15" ht="20.100000000000001" customHeight="1" thickBot="1" x14ac:dyDescent="0.3">
      <c r="B10" s="275" t="s">
        <v>67</v>
      </c>
      <c r="C10" s="910" t="s">
        <v>418</v>
      </c>
      <c r="D10" s="137">
        <v>3175998</v>
      </c>
      <c r="E10" s="392">
        <f t="shared" si="0"/>
        <v>16.359070280897157</v>
      </c>
      <c r="F10" s="137">
        <v>2153403</v>
      </c>
      <c r="G10" s="392">
        <f t="shared" si="1"/>
        <v>10.95273950857292</v>
      </c>
      <c r="H10" s="137">
        <v>2338803</v>
      </c>
      <c r="I10" s="392">
        <f>H10/H15*100</f>
        <v>11.808840027331764</v>
      </c>
      <c r="J10" s="415">
        <f t="shared" si="2"/>
        <v>67.802404157685231</v>
      </c>
      <c r="K10" s="419">
        <f t="shared" si="3"/>
        <v>108.60962857393623</v>
      </c>
      <c r="M10" s="51"/>
      <c r="O10" s="51"/>
    </row>
    <row r="11" spans="2:15" ht="20.100000000000001" customHeight="1" thickBot="1" x14ac:dyDescent="0.3">
      <c r="B11" s="1095" t="s">
        <v>419</v>
      </c>
      <c r="C11" s="1096"/>
      <c r="D11" s="140">
        <f>SUM(D8:D10)</f>
        <v>15227322</v>
      </c>
      <c r="E11" s="89">
        <f t="shared" si="0"/>
        <v>78.43356034476453</v>
      </c>
      <c r="F11" s="140">
        <f>SUM(F8:F10)</f>
        <v>16091415</v>
      </c>
      <c r="G11" s="89">
        <f t="shared" si="1"/>
        <v>81.844910970841468</v>
      </c>
      <c r="H11" s="140">
        <f>SUM(H8:H10)</f>
        <v>16417102</v>
      </c>
      <c r="I11" s="89">
        <f>H11/H15*100</f>
        <v>82.89151811007099</v>
      </c>
      <c r="J11" s="41">
        <f t="shared" si="2"/>
        <v>105.67462223495372</v>
      </c>
      <c r="K11" s="42">
        <f t="shared" si="3"/>
        <v>102.02397986752563</v>
      </c>
      <c r="M11" s="51"/>
      <c r="O11" s="51"/>
    </row>
    <row r="12" spans="2:15" ht="20.100000000000001" customHeight="1" x14ac:dyDescent="0.25">
      <c r="B12" s="275" t="s">
        <v>69</v>
      </c>
      <c r="C12" s="537" t="s">
        <v>420</v>
      </c>
      <c r="D12" s="137">
        <v>3983643</v>
      </c>
      <c r="E12" s="392">
        <f t="shared" si="0"/>
        <v>20.519123693089224</v>
      </c>
      <c r="F12" s="137">
        <v>3388072</v>
      </c>
      <c r="G12" s="392">
        <f t="shared" si="1"/>
        <v>17.232570982899936</v>
      </c>
      <c r="H12" s="137">
        <v>3199909</v>
      </c>
      <c r="I12" s="392">
        <f>H12/H15*100</f>
        <v>16.156646576483425</v>
      </c>
      <c r="J12" s="415">
        <f t="shared" si="2"/>
        <v>85.049589031948898</v>
      </c>
      <c r="K12" s="419">
        <f t="shared" si="3"/>
        <v>94.446310468018396</v>
      </c>
      <c r="M12" s="51"/>
      <c r="O12" s="51"/>
    </row>
    <row r="13" spans="2:15" ht="20.100000000000001" customHeight="1" thickBot="1" x14ac:dyDescent="0.3">
      <c r="B13" s="275" t="s">
        <v>70</v>
      </c>
      <c r="C13" s="537" t="s">
        <v>421</v>
      </c>
      <c r="D13" s="137">
        <v>203329</v>
      </c>
      <c r="E13" s="392">
        <f t="shared" si="0"/>
        <v>1.0473159621462413</v>
      </c>
      <c r="F13" s="137">
        <v>181375</v>
      </c>
      <c r="G13" s="392">
        <f t="shared" si="1"/>
        <v>0.92251804625860245</v>
      </c>
      <c r="H13" s="137">
        <v>188516</v>
      </c>
      <c r="I13" s="392">
        <f>H13/H15*100</f>
        <v>0.95183531344558514</v>
      </c>
      <c r="J13" s="415">
        <f t="shared" si="2"/>
        <v>89.202720713720126</v>
      </c>
      <c r="K13" s="419">
        <f t="shared" si="3"/>
        <v>103.93714679531358</v>
      </c>
      <c r="M13" s="51"/>
      <c r="O13" s="51"/>
    </row>
    <row r="14" spans="2:15" ht="20.100000000000001" customHeight="1" thickBot="1" x14ac:dyDescent="0.3">
      <c r="B14" s="1095" t="s">
        <v>422</v>
      </c>
      <c r="C14" s="1096"/>
      <c r="D14" s="140">
        <f>SUM(D12:D13)</f>
        <v>4186972</v>
      </c>
      <c r="E14" s="89">
        <f t="shared" si="0"/>
        <v>21.566439655235467</v>
      </c>
      <c r="F14" s="140">
        <f>SUM(F12:F13)</f>
        <v>3569447</v>
      </c>
      <c r="G14" s="89">
        <f t="shared" si="1"/>
        <v>18.155089029158539</v>
      </c>
      <c r="H14" s="140">
        <f>SUM(H12:H13)</f>
        <v>3388425</v>
      </c>
      <c r="I14" s="89">
        <f>H14/H15*100</f>
        <v>17.10848188992901</v>
      </c>
      <c r="J14" s="41">
        <f t="shared" si="2"/>
        <v>85.251274668185033</v>
      </c>
      <c r="K14" s="42">
        <f t="shared" si="3"/>
        <v>94.928570167871939</v>
      </c>
      <c r="M14" s="51"/>
      <c r="O14" s="51"/>
    </row>
    <row r="15" spans="2:15" ht="20.100000000000001" customHeight="1" thickBot="1" x14ac:dyDescent="0.3">
      <c r="B15" s="1095" t="s">
        <v>423</v>
      </c>
      <c r="C15" s="1096"/>
      <c r="D15" s="245">
        <f t="shared" ref="D15:G15" si="4">D11+D14</f>
        <v>19414294</v>
      </c>
      <c r="E15" s="40">
        <f t="shared" si="4"/>
        <v>100</v>
      </c>
      <c r="F15" s="245">
        <f t="shared" si="4"/>
        <v>19660862</v>
      </c>
      <c r="G15" s="277">
        <f t="shared" si="4"/>
        <v>100</v>
      </c>
      <c r="H15" s="245">
        <f>H11+H14</f>
        <v>19805527</v>
      </c>
      <c r="I15" s="40">
        <f>I11+I14</f>
        <v>100</v>
      </c>
      <c r="J15" s="40">
        <f t="shared" si="2"/>
        <v>101.27003330638755</v>
      </c>
      <c r="K15" s="37">
        <f t="shared" si="3"/>
        <v>100.73580191956995</v>
      </c>
      <c r="M15" s="51"/>
      <c r="O15" s="51"/>
    </row>
    <row r="16" spans="2:15" x14ac:dyDescent="0.25">
      <c r="I16" s="129"/>
    </row>
  </sheetData>
  <mergeCells count="10">
    <mergeCell ref="B11:C11"/>
    <mergeCell ref="B14:C14"/>
    <mergeCell ref="B15:C15"/>
    <mergeCell ref="C5:C6"/>
    <mergeCell ref="D5:E5"/>
    <mergeCell ref="F5:G5"/>
    <mergeCell ref="H5:I5"/>
    <mergeCell ref="B4:K4"/>
    <mergeCell ref="B5:B6"/>
    <mergeCell ref="J5:K5"/>
  </mergeCells>
  <pageMargins left="0.7" right="0.7" top="0.75" bottom="0.75" header="0.3" footer="0.3"/>
  <pageSetup scale="71" fitToHeight="0" orientation="landscape" r:id="rId1"/>
  <ignoredErrors>
    <ignoredError sqref="D11 H11" formulaRange="1"/>
    <ignoredError sqref="E11 G11 F14:G14 E14" formula="1"/>
    <ignoredError sqref="F11" formula="1" formulaRange="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5"/>
  <sheetViews>
    <sheetView workbookViewId="0">
      <selection activeCell="C18" sqref="C18"/>
    </sheetView>
  </sheetViews>
  <sheetFormatPr defaultRowHeight="15" x14ac:dyDescent="0.25"/>
  <cols>
    <col min="3" max="3" width="53.85546875" customWidth="1"/>
    <col min="4" max="4" width="20.42578125" customWidth="1"/>
    <col min="5" max="5" width="22.85546875" customWidth="1"/>
    <col min="6" max="6" width="22.5703125" customWidth="1"/>
  </cols>
  <sheetData>
    <row r="3" spans="2:7" ht="16.5" thickBot="1" x14ac:dyDescent="0.3">
      <c r="D3" s="4"/>
      <c r="E3" s="4"/>
      <c r="F3" s="29" t="s">
        <v>86</v>
      </c>
    </row>
    <row r="4" spans="2:7" ht="20.100000000000001" customHeight="1" thickBot="1" x14ac:dyDescent="0.3">
      <c r="B4" s="1024" t="s">
        <v>424</v>
      </c>
      <c r="C4" s="1025"/>
      <c r="D4" s="1025"/>
      <c r="E4" s="1025"/>
      <c r="F4" s="1026"/>
    </row>
    <row r="5" spans="2:7" ht="16.5" thickBot="1" x14ac:dyDescent="0.3">
      <c r="B5" s="540" t="s">
        <v>163</v>
      </c>
      <c r="C5" s="22" t="s">
        <v>425</v>
      </c>
      <c r="D5" s="22" t="s">
        <v>57</v>
      </c>
      <c r="E5" s="22" t="s">
        <v>133</v>
      </c>
      <c r="F5" s="23" t="s">
        <v>139</v>
      </c>
    </row>
    <row r="6" spans="2:7" ht="15.75" thickBot="1" x14ac:dyDescent="0.3">
      <c r="B6" s="311">
        <v>1</v>
      </c>
      <c r="C6" s="308">
        <v>2</v>
      </c>
      <c r="D6" s="308">
        <v>3</v>
      </c>
      <c r="E6" s="308">
        <v>4</v>
      </c>
      <c r="F6" s="309">
        <v>5</v>
      </c>
    </row>
    <row r="7" spans="2:7" ht="15.75" x14ac:dyDescent="0.25">
      <c r="B7" s="251" t="s">
        <v>65</v>
      </c>
      <c r="C7" s="911" t="s">
        <v>426</v>
      </c>
      <c r="D7" s="541">
        <v>31.9</v>
      </c>
      <c r="E7" s="764">
        <v>31.297221463271274</v>
      </c>
      <c r="F7" s="655">
        <v>31.230968715396624</v>
      </c>
    </row>
    <row r="8" spans="2:7" ht="15.75" x14ac:dyDescent="0.25">
      <c r="B8" s="254" t="s">
        <v>66</v>
      </c>
      <c r="C8" s="912" t="s">
        <v>427</v>
      </c>
      <c r="D8" s="538">
        <v>49.2</v>
      </c>
      <c r="E8" s="765">
        <v>45.875589204332485</v>
      </c>
      <c r="F8" s="656">
        <v>45.221929442069026</v>
      </c>
    </row>
    <row r="9" spans="2:7" ht="15.75" x14ac:dyDescent="0.25">
      <c r="B9" s="254" t="s">
        <v>67</v>
      </c>
      <c r="C9" s="912" t="s">
        <v>428</v>
      </c>
      <c r="D9" s="538">
        <v>75.400000000000006</v>
      </c>
      <c r="E9" s="765">
        <v>78.880384604189686</v>
      </c>
      <c r="F9" s="656">
        <v>80.008341502826113</v>
      </c>
    </row>
    <row r="10" spans="2:7" ht="15.75" x14ac:dyDescent="0.25">
      <c r="B10" s="254" t="s">
        <v>69</v>
      </c>
      <c r="C10" s="913" t="s">
        <v>429</v>
      </c>
      <c r="D10" s="538">
        <v>75.099999999999994</v>
      </c>
      <c r="E10" s="765">
        <v>74.516996747870579</v>
      </c>
      <c r="F10" s="656">
        <v>74.557800048468266</v>
      </c>
    </row>
    <row r="11" spans="2:7" ht="16.5" thickBot="1" x14ac:dyDescent="0.3">
      <c r="B11" s="255" t="s">
        <v>70</v>
      </c>
      <c r="C11" s="914" t="s">
        <v>430</v>
      </c>
      <c r="D11" s="542">
        <v>74.400000000000006</v>
      </c>
      <c r="E11" s="766">
        <v>73.844806777140022</v>
      </c>
      <c r="F11" s="657">
        <v>73.888664818183685</v>
      </c>
    </row>
    <row r="12" spans="2:7" ht="15.75" x14ac:dyDescent="0.25">
      <c r="C12" s="4"/>
      <c r="D12" s="4"/>
      <c r="E12" s="4"/>
      <c r="F12" s="4"/>
    </row>
    <row r="13" spans="2:7" ht="15.75" x14ac:dyDescent="0.25">
      <c r="B13" s="12" t="s">
        <v>431</v>
      </c>
      <c r="D13" s="15"/>
      <c r="E13" s="15"/>
      <c r="F13" s="15"/>
      <c r="G13" s="2"/>
    </row>
    <row r="14" spans="2:7" ht="15.75" x14ac:dyDescent="0.25">
      <c r="B14" s="12" t="s">
        <v>432</v>
      </c>
      <c r="D14" s="15"/>
      <c r="E14" s="15"/>
      <c r="F14" s="15"/>
      <c r="G14" s="2"/>
    </row>
    <row r="15" spans="2:7" ht="15.75" x14ac:dyDescent="0.25">
      <c r="C15" s="2"/>
      <c r="D15" s="2"/>
      <c r="E15" s="2"/>
      <c r="F15" s="2"/>
      <c r="G15" s="2"/>
    </row>
  </sheetData>
  <mergeCells count="1">
    <mergeCell ref="B4:F4"/>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33"/>
  <sheetViews>
    <sheetView topLeftCell="A13" workbookViewId="0">
      <selection activeCell="B35" sqref="B35"/>
    </sheetView>
  </sheetViews>
  <sheetFormatPr defaultRowHeight="15" x14ac:dyDescent="0.25"/>
  <cols>
    <col min="2" max="2" width="8.140625" customWidth="1"/>
    <col min="3" max="3" width="44.85546875" customWidth="1"/>
    <col min="4" max="4" width="19.140625" customWidth="1"/>
    <col min="5" max="5" width="18.42578125" customWidth="1"/>
    <col min="6" max="6" width="15" customWidth="1"/>
    <col min="7" max="7" width="13.85546875" customWidth="1"/>
    <col min="8" max="8" width="15.85546875" customWidth="1"/>
  </cols>
  <sheetData>
    <row r="3" spans="2:8" ht="16.5" thickBot="1" x14ac:dyDescent="0.3">
      <c r="D3" s="4"/>
      <c r="E3" s="4"/>
      <c r="F3" s="4"/>
      <c r="G3" s="4"/>
      <c r="H3" s="29" t="s">
        <v>178</v>
      </c>
    </row>
    <row r="4" spans="2:8" ht="20.100000000000001" customHeight="1" thickBot="1" x14ac:dyDescent="0.3">
      <c r="B4" s="1033" t="s">
        <v>433</v>
      </c>
      <c r="C4" s="1034"/>
      <c r="D4" s="1034"/>
      <c r="E4" s="1034"/>
      <c r="F4" s="1034"/>
      <c r="G4" s="1034"/>
      <c r="H4" s="1035"/>
    </row>
    <row r="5" spans="2:8" ht="15.75" x14ac:dyDescent="0.25">
      <c r="B5" s="1018" t="s">
        <v>163</v>
      </c>
      <c r="C5" s="1022" t="s">
        <v>208</v>
      </c>
      <c r="D5" s="406" t="s">
        <v>154</v>
      </c>
      <c r="E5" s="406" t="s">
        <v>133</v>
      </c>
      <c r="F5" s="406" t="s">
        <v>139</v>
      </c>
      <c r="G5" s="1022" t="s">
        <v>184</v>
      </c>
      <c r="H5" s="1023"/>
    </row>
    <row r="6" spans="2:8" ht="16.5" thickBot="1" x14ac:dyDescent="0.3">
      <c r="B6" s="1019"/>
      <c r="C6" s="1021"/>
      <c r="D6" s="277" t="s">
        <v>182</v>
      </c>
      <c r="E6" s="849" t="s">
        <v>182</v>
      </c>
      <c r="F6" s="849" t="s">
        <v>182</v>
      </c>
      <c r="G6" s="277" t="s">
        <v>10</v>
      </c>
      <c r="H6" s="52" t="s">
        <v>125</v>
      </c>
    </row>
    <row r="7" spans="2:8" ht="15.75" thickBot="1" x14ac:dyDescent="0.3">
      <c r="B7" s="248">
        <v>1</v>
      </c>
      <c r="C7" s="242">
        <v>2</v>
      </c>
      <c r="D7" s="242">
        <v>3</v>
      </c>
      <c r="E7" s="242">
        <v>4</v>
      </c>
      <c r="F7" s="242">
        <v>5</v>
      </c>
      <c r="G7" s="242">
        <v>6</v>
      </c>
      <c r="H7" s="243">
        <v>7</v>
      </c>
    </row>
    <row r="8" spans="2:8" ht="15.75" x14ac:dyDescent="0.25">
      <c r="B8" s="251"/>
      <c r="C8" s="545" t="s">
        <v>434</v>
      </c>
      <c r="D8" s="546"/>
      <c r="E8" s="546"/>
      <c r="F8" s="546"/>
      <c r="G8" s="546"/>
      <c r="H8" s="547"/>
    </row>
    <row r="9" spans="2:8" ht="15.75" x14ac:dyDescent="0.25">
      <c r="B9" s="254" t="s">
        <v>65</v>
      </c>
      <c r="C9" s="881" t="s">
        <v>435</v>
      </c>
      <c r="D9" s="548">
        <v>10586283</v>
      </c>
      <c r="E9" s="549">
        <v>10981471</v>
      </c>
      <c r="F9" s="548">
        <v>11097806</v>
      </c>
      <c r="G9" s="415">
        <f>E9/D9*100</f>
        <v>103.73301941767474</v>
      </c>
      <c r="H9" s="419">
        <f>F9/E9*100</f>
        <v>101.05937537876302</v>
      </c>
    </row>
    <row r="10" spans="2:8" ht="15.75" x14ac:dyDescent="0.25">
      <c r="B10" s="254" t="s">
        <v>66</v>
      </c>
      <c r="C10" s="881" t="s">
        <v>436</v>
      </c>
      <c r="D10" s="548">
        <v>11624766</v>
      </c>
      <c r="E10" s="549">
        <v>13510009</v>
      </c>
      <c r="F10" s="549">
        <v>13740255</v>
      </c>
      <c r="G10" s="415">
        <f>E10/D10*100</f>
        <v>116.2174705280089</v>
      </c>
      <c r="H10" s="419">
        <f t="shared" ref="H10:H26" si="0">F10/E10*100</f>
        <v>101.7042623731783</v>
      </c>
    </row>
    <row r="11" spans="2:8" ht="15.75" x14ac:dyDescent="0.25">
      <c r="B11" s="254" t="s">
        <v>67</v>
      </c>
      <c r="C11" s="881" t="s">
        <v>437</v>
      </c>
      <c r="D11" s="548">
        <f>D9-D10</f>
        <v>-1038483</v>
      </c>
      <c r="E11" s="548">
        <f>E9-E10</f>
        <v>-2528538</v>
      </c>
      <c r="F11" s="548">
        <f>F9-F10</f>
        <v>-2642449</v>
      </c>
      <c r="G11" s="393" t="s">
        <v>24</v>
      </c>
      <c r="H11" s="419" t="s">
        <v>24</v>
      </c>
    </row>
    <row r="12" spans="2:8" ht="15.75" customHeight="1" x14ac:dyDescent="0.25">
      <c r="B12" s="254"/>
      <c r="C12" s="915" t="s">
        <v>438</v>
      </c>
      <c r="D12" s="550"/>
      <c r="E12" s="538"/>
      <c r="F12" s="538"/>
      <c r="G12" s="393"/>
      <c r="H12" s="419"/>
    </row>
    <row r="13" spans="2:8" ht="15.75" x14ac:dyDescent="0.25">
      <c r="B13" s="254" t="s">
        <v>59</v>
      </c>
      <c r="C13" s="874" t="s">
        <v>439</v>
      </c>
      <c r="D13" s="551">
        <f>D9/D10</f>
        <v>0.9106663308319497</v>
      </c>
      <c r="E13" s="551">
        <f>E9/E10</f>
        <v>0.81283965095804156</v>
      </c>
      <c r="F13" s="551">
        <f>F9/F10</f>
        <v>0.80768559244351723</v>
      </c>
      <c r="G13" s="552"/>
      <c r="H13" s="419"/>
    </row>
    <row r="14" spans="2:8" ht="16.5" thickBot="1" x14ac:dyDescent="0.3">
      <c r="B14" s="254" t="s">
        <v>60</v>
      </c>
      <c r="C14" s="874" t="s">
        <v>440</v>
      </c>
      <c r="D14" s="393" t="s">
        <v>40</v>
      </c>
      <c r="E14" s="767">
        <v>0.65</v>
      </c>
      <c r="F14" s="551">
        <v>0.65</v>
      </c>
      <c r="G14" s="552"/>
      <c r="H14" s="419"/>
    </row>
    <row r="15" spans="2:8" ht="16.5" customHeight="1" thickBot="1" x14ac:dyDescent="0.3">
      <c r="B15" s="1095" t="s">
        <v>441</v>
      </c>
      <c r="C15" s="1096"/>
      <c r="D15" s="543">
        <f>D13-D14</f>
        <v>6.0666330831949722E-2</v>
      </c>
      <c r="E15" s="543">
        <f>E13-E14</f>
        <v>0.16283965095804154</v>
      </c>
      <c r="F15" s="543">
        <f>F13-F14</f>
        <v>0.15768559244351721</v>
      </c>
      <c r="G15" s="544"/>
      <c r="H15" s="42"/>
    </row>
    <row r="16" spans="2:8" ht="16.350000000000001" customHeight="1" x14ac:dyDescent="0.25">
      <c r="B16" s="254"/>
      <c r="C16" s="527" t="s">
        <v>442</v>
      </c>
      <c r="D16" s="393"/>
      <c r="E16" s="538"/>
      <c r="F16" s="538"/>
      <c r="G16" s="393"/>
      <c r="H16" s="419"/>
    </row>
    <row r="17" spans="2:8" ht="15.75" x14ac:dyDescent="0.25">
      <c r="B17" s="254" t="s">
        <v>65</v>
      </c>
      <c r="C17" s="874" t="s">
        <v>435</v>
      </c>
      <c r="D17" s="548">
        <v>11648306</v>
      </c>
      <c r="E17" s="549">
        <v>12065528</v>
      </c>
      <c r="F17" s="549">
        <v>12225629</v>
      </c>
      <c r="G17" s="415">
        <f>E17/D17*100</f>
        <v>103.58182554613519</v>
      </c>
      <c r="H17" s="419">
        <f t="shared" si="0"/>
        <v>101.32692908258967</v>
      </c>
    </row>
    <row r="18" spans="2:8" ht="15.75" x14ac:dyDescent="0.25">
      <c r="B18" s="254" t="s">
        <v>66</v>
      </c>
      <c r="C18" s="874" t="s">
        <v>436</v>
      </c>
      <c r="D18" s="548">
        <v>12367913</v>
      </c>
      <c r="E18" s="549">
        <v>14303357</v>
      </c>
      <c r="F18" s="549">
        <v>14403195</v>
      </c>
      <c r="G18" s="415">
        <f>E18/D18*100</f>
        <v>115.64891344238919</v>
      </c>
      <c r="H18" s="419">
        <f t="shared" si="0"/>
        <v>100.69800397207453</v>
      </c>
    </row>
    <row r="19" spans="2:8" ht="15.75" x14ac:dyDescent="0.25">
      <c r="B19" s="254" t="s">
        <v>67</v>
      </c>
      <c r="C19" s="874" t="s">
        <v>437</v>
      </c>
      <c r="D19" s="548">
        <f>D17-D18</f>
        <v>-719607</v>
      </c>
      <c r="E19" s="548">
        <f>E17-E18</f>
        <v>-2237829</v>
      </c>
      <c r="F19" s="548">
        <f>F17-F18</f>
        <v>-2177566</v>
      </c>
      <c r="G19" s="393" t="s">
        <v>24</v>
      </c>
      <c r="H19" s="419" t="s">
        <v>24</v>
      </c>
    </row>
    <row r="20" spans="2:8" ht="15.75" customHeight="1" x14ac:dyDescent="0.25">
      <c r="B20" s="254"/>
      <c r="C20" s="915" t="s">
        <v>438</v>
      </c>
      <c r="D20" s="550"/>
      <c r="E20" s="538"/>
      <c r="F20" s="538"/>
      <c r="G20" s="393"/>
      <c r="H20" s="419"/>
    </row>
    <row r="21" spans="2:8" ht="15.75" x14ac:dyDescent="0.25">
      <c r="B21" s="254" t="s">
        <v>59</v>
      </c>
      <c r="C21" s="874" t="s">
        <v>439</v>
      </c>
      <c r="D21" s="551">
        <f>D17/D18</f>
        <v>0.94181661853539878</v>
      </c>
      <c r="E21" s="551">
        <f>E17/E18</f>
        <v>0.84354519012564677</v>
      </c>
      <c r="F21" s="551">
        <f>F17/F18</f>
        <v>0.84881368335289498</v>
      </c>
      <c r="G21" s="552"/>
      <c r="H21" s="419"/>
    </row>
    <row r="22" spans="2:8" ht="16.5" thickBot="1" x14ac:dyDescent="0.3">
      <c r="B22" s="254" t="s">
        <v>60</v>
      </c>
      <c r="C22" s="874" t="s">
        <v>440</v>
      </c>
      <c r="D22" s="393" t="s">
        <v>41</v>
      </c>
      <c r="E22" s="767">
        <v>0.6</v>
      </c>
      <c r="F22" s="551">
        <v>0.6</v>
      </c>
      <c r="G22" s="552"/>
      <c r="H22" s="419"/>
    </row>
    <row r="23" spans="2:8" ht="15.6" customHeight="1" thickBot="1" x14ac:dyDescent="0.3">
      <c r="B23" s="1095" t="s">
        <v>441</v>
      </c>
      <c r="C23" s="1096"/>
      <c r="D23" s="543">
        <f>D21-D22</f>
        <v>0.14181661853539873</v>
      </c>
      <c r="E23" s="543">
        <f>E21-E22</f>
        <v>0.24354519012564679</v>
      </c>
      <c r="F23" s="543">
        <f>F21-F22</f>
        <v>0.248813683352895</v>
      </c>
      <c r="G23" s="544"/>
      <c r="H23" s="42"/>
    </row>
    <row r="24" spans="2:8" ht="16.5" customHeight="1" x14ac:dyDescent="0.25">
      <c r="B24" s="254"/>
      <c r="C24" s="527" t="s">
        <v>443</v>
      </c>
      <c r="D24" s="393"/>
      <c r="E24" s="538"/>
      <c r="F24" s="538"/>
      <c r="G24" s="393"/>
      <c r="H24" s="419"/>
    </row>
    <row r="25" spans="2:8" ht="15.75" x14ac:dyDescent="0.25">
      <c r="B25" s="254" t="s">
        <v>65</v>
      </c>
      <c r="C25" s="874" t="s">
        <v>435</v>
      </c>
      <c r="D25" s="548">
        <v>12992018</v>
      </c>
      <c r="E25" s="549">
        <v>13257364</v>
      </c>
      <c r="F25" s="549">
        <v>13441543</v>
      </c>
      <c r="G25" s="415">
        <f>E25/D25*100</f>
        <v>102.04237709646031</v>
      </c>
      <c r="H25" s="419">
        <f t="shared" si="0"/>
        <v>101.38925807573813</v>
      </c>
    </row>
    <row r="26" spans="2:8" ht="19.350000000000001" customHeight="1" x14ac:dyDescent="0.25">
      <c r="B26" s="254" t="s">
        <v>66</v>
      </c>
      <c r="C26" s="874" t="s">
        <v>436</v>
      </c>
      <c r="D26" s="548">
        <v>13550664</v>
      </c>
      <c r="E26" s="549">
        <v>15167836</v>
      </c>
      <c r="F26" s="549">
        <v>15228273</v>
      </c>
      <c r="G26" s="415">
        <f>E26/D26*100</f>
        <v>111.93426388551882</v>
      </c>
      <c r="H26" s="419">
        <f t="shared" si="0"/>
        <v>100.39845499384354</v>
      </c>
    </row>
    <row r="27" spans="2:8" ht="15.75" x14ac:dyDescent="0.25">
      <c r="B27" s="254" t="s">
        <v>67</v>
      </c>
      <c r="C27" s="874" t="s">
        <v>437</v>
      </c>
      <c r="D27" s="548">
        <f>D25-D26</f>
        <v>-558646</v>
      </c>
      <c r="E27" s="548">
        <f>E25-E26</f>
        <v>-1910472</v>
      </c>
      <c r="F27" s="548">
        <f>F25-F26</f>
        <v>-1786730</v>
      </c>
      <c r="G27" s="393" t="s">
        <v>24</v>
      </c>
      <c r="H27" s="419" t="s">
        <v>24</v>
      </c>
    </row>
    <row r="28" spans="2:8" ht="15.75" customHeight="1" x14ac:dyDescent="0.25">
      <c r="B28" s="254"/>
      <c r="C28" s="915" t="s">
        <v>438</v>
      </c>
      <c r="D28" s="550"/>
      <c r="E28" s="538"/>
      <c r="F28" s="538"/>
      <c r="G28" s="393"/>
      <c r="H28" s="419"/>
    </row>
    <row r="29" spans="2:8" ht="15" customHeight="1" x14ac:dyDescent="0.25">
      <c r="B29" s="254" t="s">
        <v>59</v>
      </c>
      <c r="C29" s="874" t="s">
        <v>439</v>
      </c>
      <c r="D29" s="551">
        <f>D25/D26</f>
        <v>0.95877353316413128</v>
      </c>
      <c r="E29" s="551">
        <f>E25/E26</f>
        <v>0.87404452421558354</v>
      </c>
      <c r="F29" s="551">
        <f>F25/F26</f>
        <v>0.88267021480374042</v>
      </c>
      <c r="G29" s="552"/>
      <c r="H29" s="419"/>
    </row>
    <row r="30" spans="2:8" ht="21" customHeight="1" thickBot="1" x14ac:dyDescent="0.3">
      <c r="B30" s="254" t="s">
        <v>60</v>
      </c>
      <c r="C30" s="874" t="s">
        <v>440</v>
      </c>
      <c r="D30" s="393" t="s">
        <v>42</v>
      </c>
      <c r="E30" s="767">
        <v>0.55000000000000004</v>
      </c>
      <c r="F30" s="551">
        <v>0.55000000000000004</v>
      </c>
      <c r="G30" s="552"/>
      <c r="H30" s="419"/>
    </row>
    <row r="31" spans="2:8" ht="18.75" customHeight="1" thickBot="1" x14ac:dyDescent="0.3">
      <c r="B31" s="1095" t="s">
        <v>441</v>
      </c>
      <c r="C31" s="1096"/>
      <c r="D31" s="543">
        <f>D29-D30</f>
        <v>0.20877353316413128</v>
      </c>
      <c r="E31" s="543">
        <f>E29-E30</f>
        <v>0.3240445242155835</v>
      </c>
      <c r="F31" s="543">
        <f>F29-F30</f>
        <v>0.33267021480374037</v>
      </c>
      <c r="G31" s="553"/>
      <c r="H31" s="554"/>
    </row>
    <row r="33" spans="2:2" x14ac:dyDescent="0.25">
      <c r="B33" s="296" t="s">
        <v>444</v>
      </c>
    </row>
  </sheetData>
  <mergeCells count="7">
    <mergeCell ref="B4:H4"/>
    <mergeCell ref="B5:B6"/>
    <mergeCell ref="B15:C15"/>
    <mergeCell ref="B23:C23"/>
    <mergeCell ref="B31:C31"/>
    <mergeCell ref="C5:C6"/>
    <mergeCell ref="G5:H5"/>
  </mergeCells>
  <pageMargins left="0.7" right="0.7" top="0.75" bottom="0.75" header="0.3" footer="0.3"/>
  <pageSetup orientation="portrait" r:id="rId1"/>
  <ignoredErrors>
    <ignoredError sqref="D12:E12 D20:E20 D28:E28 D14 D16:E16 D22 D24:E24 D30"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4"/>
  <sheetViews>
    <sheetView topLeftCell="A19" workbookViewId="0">
      <selection activeCell="C34" sqref="C34"/>
    </sheetView>
  </sheetViews>
  <sheetFormatPr defaultRowHeight="15" x14ac:dyDescent="0.25"/>
  <cols>
    <col min="2" max="2" width="7.28515625" customWidth="1"/>
    <col min="3" max="3" width="25.140625" customWidth="1"/>
    <col min="4" max="4" width="15.85546875" customWidth="1"/>
    <col min="5" max="5" width="12.85546875" customWidth="1"/>
    <col min="6" max="6" width="14.140625" customWidth="1"/>
    <col min="7" max="8" width="12.85546875" customWidth="1"/>
    <col min="9" max="9" width="12.140625" customWidth="1"/>
    <col min="10" max="10" width="12.85546875" customWidth="1"/>
    <col min="11" max="11" width="11.5703125" customWidth="1"/>
    <col min="12" max="13" width="13.140625" customWidth="1"/>
  </cols>
  <sheetData>
    <row r="3" spans="2:13" ht="16.5" thickBot="1" x14ac:dyDescent="0.3">
      <c r="C3" s="7" t="s">
        <v>44</v>
      </c>
      <c r="D3" s="4"/>
      <c r="E3" s="4"/>
      <c r="F3" s="4"/>
      <c r="G3" s="4"/>
      <c r="H3" s="4"/>
      <c r="I3" s="4"/>
      <c r="J3" s="4"/>
      <c r="K3" s="4"/>
      <c r="L3" s="31" t="s">
        <v>446</v>
      </c>
    </row>
    <row r="4" spans="2:13" ht="20.100000000000001" customHeight="1" thickBot="1" x14ac:dyDescent="0.3">
      <c r="B4" s="1099" t="s">
        <v>445</v>
      </c>
      <c r="C4" s="1100"/>
      <c r="D4" s="1100"/>
      <c r="E4" s="1100"/>
      <c r="F4" s="1100"/>
      <c r="G4" s="1100"/>
      <c r="H4" s="1100"/>
      <c r="I4" s="1100"/>
      <c r="J4" s="1100"/>
      <c r="K4" s="1100"/>
      <c r="L4" s="1100"/>
      <c r="M4" s="1101"/>
    </row>
    <row r="5" spans="2:13" ht="15.75" x14ac:dyDescent="0.25">
      <c r="B5" s="1018" t="s">
        <v>163</v>
      </c>
      <c r="C5" s="1022" t="s">
        <v>208</v>
      </c>
      <c r="D5" s="1022" t="s">
        <v>133</v>
      </c>
      <c r="E5" s="1022"/>
      <c r="F5" s="1022"/>
      <c r="G5" s="1022"/>
      <c r="H5" s="1022" t="s">
        <v>139</v>
      </c>
      <c r="I5" s="1022"/>
      <c r="J5" s="1022"/>
      <c r="K5" s="1022"/>
      <c r="L5" s="1022" t="s">
        <v>184</v>
      </c>
      <c r="M5" s="1023"/>
    </row>
    <row r="6" spans="2:13" ht="15.75" x14ac:dyDescent="0.25">
      <c r="B6" s="1032"/>
      <c r="C6" s="1102"/>
      <c r="D6" s="1102" t="s">
        <v>43</v>
      </c>
      <c r="E6" s="1102"/>
      <c r="F6" s="1102" t="s">
        <v>181</v>
      </c>
      <c r="G6" s="1102"/>
      <c r="H6" s="1102" t="s">
        <v>43</v>
      </c>
      <c r="I6" s="1102"/>
      <c r="J6" s="1102" t="s">
        <v>181</v>
      </c>
      <c r="K6" s="1102"/>
      <c r="L6" s="521" t="s">
        <v>43</v>
      </c>
      <c r="M6" s="523" t="s">
        <v>181</v>
      </c>
    </row>
    <row r="7" spans="2:13" ht="16.5" thickBot="1" x14ac:dyDescent="0.3">
      <c r="B7" s="1019"/>
      <c r="C7" s="1021"/>
      <c r="D7" s="850" t="s">
        <v>182</v>
      </c>
      <c r="E7" s="217" t="s">
        <v>183</v>
      </c>
      <c r="F7" s="850" t="s">
        <v>182</v>
      </c>
      <c r="G7" s="217" t="s">
        <v>183</v>
      </c>
      <c r="H7" s="850" t="s">
        <v>182</v>
      </c>
      <c r="I7" s="217" t="s">
        <v>183</v>
      </c>
      <c r="J7" s="850" t="s">
        <v>182</v>
      </c>
      <c r="K7" s="217" t="s">
        <v>183</v>
      </c>
      <c r="L7" s="277" t="s">
        <v>131</v>
      </c>
      <c r="M7" s="52" t="s">
        <v>132</v>
      </c>
    </row>
    <row r="8" spans="2:13" ht="15.75" thickBot="1" x14ac:dyDescent="0.3">
      <c r="B8" s="302">
        <v>1</v>
      </c>
      <c r="C8" s="308">
        <v>2</v>
      </c>
      <c r="D8" s="308">
        <v>3</v>
      </c>
      <c r="E8" s="308">
        <v>4</v>
      </c>
      <c r="F8" s="308">
        <v>5</v>
      </c>
      <c r="G8" s="308">
        <v>6</v>
      </c>
      <c r="H8" s="308">
        <v>7</v>
      </c>
      <c r="I8" s="308">
        <v>8</v>
      </c>
      <c r="J8" s="308">
        <v>9</v>
      </c>
      <c r="K8" s="308">
        <v>10</v>
      </c>
      <c r="L8" s="308">
        <v>11</v>
      </c>
      <c r="M8" s="309">
        <v>12</v>
      </c>
    </row>
    <row r="9" spans="2:13" ht="15.75" x14ac:dyDescent="0.25">
      <c r="B9" s="254"/>
      <c r="C9" s="904" t="s">
        <v>447</v>
      </c>
      <c r="D9" s="552"/>
      <c r="E9" s="393"/>
      <c r="F9" s="552"/>
      <c r="G9" s="391"/>
      <c r="H9" s="539"/>
      <c r="I9" s="552"/>
      <c r="J9" s="393"/>
      <c r="K9" s="393"/>
      <c r="L9" s="393"/>
      <c r="M9" s="556"/>
    </row>
    <row r="10" spans="2:13" ht="20.100000000000001" customHeight="1" x14ac:dyDescent="0.25">
      <c r="B10" s="254" t="s">
        <v>65</v>
      </c>
      <c r="C10" s="874" t="s">
        <v>211</v>
      </c>
      <c r="D10" s="548">
        <v>1405</v>
      </c>
      <c r="E10" s="392">
        <f>D10/D$15*100</f>
        <v>14.527970220246097</v>
      </c>
      <c r="F10" s="548">
        <v>1950</v>
      </c>
      <c r="G10" s="392">
        <f>F10/F$15*100</f>
        <v>18.739188929463772</v>
      </c>
      <c r="H10" s="548">
        <v>1551</v>
      </c>
      <c r="I10" s="392">
        <f>H10/H15*100</f>
        <v>15.880004095423365</v>
      </c>
      <c r="J10" s="548">
        <v>2136</v>
      </c>
      <c r="K10" s="392">
        <f>J10/J15*100</f>
        <v>20.340919912389296</v>
      </c>
      <c r="L10" s="415">
        <f>H10/D10*100</f>
        <v>110.39145907473309</v>
      </c>
      <c r="M10" s="419">
        <f>J10/F10*100</f>
        <v>109.53846153846155</v>
      </c>
    </row>
    <row r="11" spans="2:13" ht="18.600000000000001" customHeight="1" x14ac:dyDescent="0.25">
      <c r="B11" s="254" t="s">
        <v>66</v>
      </c>
      <c r="C11" s="874" t="s">
        <v>448</v>
      </c>
      <c r="D11" s="548">
        <v>826</v>
      </c>
      <c r="E11" s="392">
        <f t="shared" ref="E11:E14" si="0">D11/D$15*100</f>
        <v>8.540998862578844</v>
      </c>
      <c r="F11" s="548">
        <v>826</v>
      </c>
      <c r="G11" s="392">
        <f t="shared" ref="G11:G14" si="1">F11/F$15*100</f>
        <v>7.9377282337113204</v>
      </c>
      <c r="H11" s="548">
        <v>826</v>
      </c>
      <c r="I11" s="392">
        <f>H11/H15*100</f>
        <v>8.4570492474659567</v>
      </c>
      <c r="J11" s="548">
        <v>826</v>
      </c>
      <c r="K11" s="392">
        <f>J11/J15*100</f>
        <v>7.8659175316636505</v>
      </c>
      <c r="L11" s="415">
        <f t="shared" ref="L11:L15" si="2">H11/D11*100</f>
        <v>100</v>
      </c>
      <c r="M11" s="419">
        <f t="shared" ref="M11:M15" si="3">J11/F11*100</f>
        <v>100</v>
      </c>
    </row>
    <row r="12" spans="2:13" ht="31.5" customHeight="1" x14ac:dyDescent="0.25">
      <c r="B12" s="254" t="s">
        <v>67</v>
      </c>
      <c r="C12" s="874" t="s">
        <v>449</v>
      </c>
      <c r="D12" s="548">
        <v>6321</v>
      </c>
      <c r="E12" s="392">
        <f t="shared" si="0"/>
        <v>65.360355702616062</v>
      </c>
      <c r="F12" s="548">
        <v>6323</v>
      </c>
      <c r="G12" s="392">
        <f t="shared" si="1"/>
        <v>60.763021333845856</v>
      </c>
      <c r="H12" s="548">
        <v>6222</v>
      </c>
      <c r="I12" s="392">
        <f>H12/H15*100</f>
        <v>63.704310433091017</v>
      </c>
      <c r="J12" s="548">
        <v>6223</v>
      </c>
      <c r="K12" s="392">
        <f>J12/J15*100</f>
        <v>59.261022759737173</v>
      </c>
      <c r="L12" s="415">
        <f t="shared" si="2"/>
        <v>98.433792121499764</v>
      </c>
      <c r="M12" s="419">
        <f t="shared" si="3"/>
        <v>98.418472244187882</v>
      </c>
    </row>
    <row r="13" spans="2:13" ht="17.45" customHeight="1" x14ac:dyDescent="0.25">
      <c r="B13" s="254" t="s">
        <v>69</v>
      </c>
      <c r="C13" s="874" t="s">
        <v>268</v>
      </c>
      <c r="D13" s="548">
        <v>929</v>
      </c>
      <c r="E13" s="392">
        <f t="shared" si="0"/>
        <v>9.6060386723193041</v>
      </c>
      <c r="F13" s="548">
        <v>1117</v>
      </c>
      <c r="G13" s="392">
        <f t="shared" si="1"/>
        <v>10.734191812415913</v>
      </c>
      <c r="H13" s="548">
        <v>964</v>
      </c>
      <c r="I13" s="392">
        <f>H13/H15*100</f>
        <v>9.8699703081806067</v>
      </c>
      <c r="J13" s="548">
        <v>1112</v>
      </c>
      <c r="K13" s="392">
        <f>J13/J15*100</f>
        <v>10.589467669745739</v>
      </c>
      <c r="L13" s="415">
        <f t="shared" si="2"/>
        <v>103.76749192680302</v>
      </c>
      <c r="M13" s="419">
        <f t="shared" si="3"/>
        <v>99.55237242614146</v>
      </c>
    </row>
    <row r="14" spans="2:13" ht="31.5" customHeight="1" thickBot="1" x14ac:dyDescent="0.3">
      <c r="B14" s="254" t="s">
        <v>70</v>
      </c>
      <c r="C14" s="874" t="s">
        <v>450</v>
      </c>
      <c r="D14" s="548">
        <v>190</v>
      </c>
      <c r="E14" s="392">
        <f t="shared" si="0"/>
        <v>1.9646365422396856</v>
      </c>
      <c r="F14" s="548">
        <v>190</v>
      </c>
      <c r="G14" s="392">
        <f t="shared" si="1"/>
        <v>1.8258696905631366</v>
      </c>
      <c r="H14" s="548">
        <v>204</v>
      </c>
      <c r="I14" s="392">
        <f>H14/H15*100</f>
        <v>2.0886659158390497</v>
      </c>
      <c r="J14" s="548">
        <v>204</v>
      </c>
      <c r="K14" s="392">
        <f>J14/J15*100</f>
        <v>1.9426721264641462</v>
      </c>
      <c r="L14" s="415">
        <f t="shared" si="2"/>
        <v>107.36842105263158</v>
      </c>
      <c r="M14" s="419">
        <f t="shared" si="3"/>
        <v>107.36842105263158</v>
      </c>
    </row>
    <row r="15" spans="2:13" ht="23.25" customHeight="1" thickBot="1" x14ac:dyDescent="0.3">
      <c r="B15" s="1095" t="s">
        <v>451</v>
      </c>
      <c r="C15" s="1096"/>
      <c r="D15" s="141">
        <f t="shared" ref="D15:K15" si="4">SUM(D10:D14)</f>
        <v>9671</v>
      </c>
      <c r="E15" s="41">
        <f t="shared" si="4"/>
        <v>99.999999999999986</v>
      </c>
      <c r="F15" s="141">
        <f t="shared" si="4"/>
        <v>10406</v>
      </c>
      <c r="G15" s="41">
        <f t="shared" si="4"/>
        <v>100</v>
      </c>
      <c r="H15" s="141">
        <f t="shared" si="4"/>
        <v>9767</v>
      </c>
      <c r="I15" s="41">
        <f t="shared" si="4"/>
        <v>99.999999999999986</v>
      </c>
      <c r="J15" s="141">
        <f t="shared" si="4"/>
        <v>10501</v>
      </c>
      <c r="K15" s="41">
        <f t="shared" si="4"/>
        <v>100.00000000000001</v>
      </c>
      <c r="L15" s="41">
        <f t="shared" si="2"/>
        <v>100.99265846344743</v>
      </c>
      <c r="M15" s="42">
        <f t="shared" si="3"/>
        <v>100.91293484528157</v>
      </c>
    </row>
    <row r="16" spans="2:13" ht="19.350000000000001" customHeight="1" x14ac:dyDescent="0.25">
      <c r="B16" s="254"/>
      <c r="C16" s="904" t="s">
        <v>452</v>
      </c>
      <c r="D16" s="555"/>
      <c r="E16" s="538"/>
      <c r="F16" s="549"/>
      <c r="G16" s="538"/>
      <c r="H16" s="557"/>
      <c r="I16" s="558"/>
      <c r="J16" s="557"/>
      <c r="K16" s="558"/>
      <c r="L16" s="559"/>
      <c r="M16" s="560"/>
    </row>
    <row r="17" spans="2:13" ht="22.35" customHeight="1" x14ac:dyDescent="0.25">
      <c r="B17" s="254" t="s">
        <v>71</v>
      </c>
      <c r="C17" s="874" t="s">
        <v>221</v>
      </c>
      <c r="D17" s="548">
        <v>6221</v>
      </c>
      <c r="E17" s="392">
        <f>D17/D$21*100</f>
        <v>72.514279053502733</v>
      </c>
      <c r="F17" s="548">
        <v>6965</v>
      </c>
      <c r="G17" s="392">
        <f>F17/F$21*100</f>
        <v>74.595694548570208</v>
      </c>
      <c r="H17" s="548">
        <v>6260</v>
      </c>
      <c r="I17" s="392">
        <f>H17/H$21*100</f>
        <v>72.782234623880953</v>
      </c>
      <c r="J17" s="548">
        <v>7021</v>
      </c>
      <c r="K17" s="392">
        <f>J17/J21*100</f>
        <v>74.874693398741599</v>
      </c>
      <c r="L17" s="415">
        <f>H17/D17*100</f>
        <v>100.62690885709694</v>
      </c>
      <c r="M17" s="419">
        <f>J17/F17*100</f>
        <v>100.80402010050251</v>
      </c>
    </row>
    <row r="18" spans="2:13" ht="20.45" customHeight="1" x14ac:dyDescent="0.25">
      <c r="B18" s="254" t="s">
        <v>72</v>
      </c>
      <c r="C18" s="874" t="s">
        <v>448</v>
      </c>
      <c r="D18" s="548">
        <v>809</v>
      </c>
      <c r="E18" s="392">
        <f t="shared" ref="E18:E20" si="5">D18/D$21*100</f>
        <v>9.4300034969110609</v>
      </c>
      <c r="F18" s="548">
        <v>809</v>
      </c>
      <c r="G18" s="392">
        <f t="shared" ref="G18:G20" si="6">F18/F$21*100</f>
        <v>8.6644532505087284</v>
      </c>
      <c r="H18" s="548">
        <v>770</v>
      </c>
      <c r="I18" s="392">
        <f t="shared" ref="I18:I20" si="7">H18/H$21*100</f>
        <v>8.9524473898383903</v>
      </c>
      <c r="J18" s="548">
        <v>770</v>
      </c>
      <c r="K18" s="392">
        <f>J18/J21*100</f>
        <v>8.2115815292737544</v>
      </c>
      <c r="L18" s="415">
        <f t="shared" ref="L18:L21" si="8">H18/D18*100</f>
        <v>95.179233621755259</v>
      </c>
      <c r="M18" s="419">
        <f t="shared" ref="M18:M21" si="9">J18/F18*100</f>
        <v>95.179233621755259</v>
      </c>
    </row>
    <row r="19" spans="2:13" ht="27" customHeight="1" x14ac:dyDescent="0.25">
      <c r="B19" s="254" t="s">
        <v>73</v>
      </c>
      <c r="C19" s="874" t="s">
        <v>453</v>
      </c>
      <c r="D19" s="548">
        <v>1319</v>
      </c>
      <c r="E19" s="392">
        <f t="shared" si="5"/>
        <v>15.374752302133116</v>
      </c>
      <c r="F19" s="548">
        <v>1319</v>
      </c>
      <c r="G19" s="392">
        <f t="shared" si="6"/>
        <v>14.126593124129805</v>
      </c>
      <c r="H19" s="548">
        <v>1324</v>
      </c>
      <c r="I19" s="392">
        <f t="shared" si="7"/>
        <v>15.393558888501339</v>
      </c>
      <c r="J19" s="548">
        <v>1324</v>
      </c>
      <c r="K19" s="392">
        <f>J19/J21*100</f>
        <v>14.119654473712275</v>
      </c>
      <c r="L19" s="415">
        <f t="shared" si="8"/>
        <v>100.37907505686125</v>
      </c>
      <c r="M19" s="419">
        <f t="shared" si="9"/>
        <v>100.37907505686125</v>
      </c>
    </row>
    <row r="20" spans="2:13" ht="22.35" customHeight="1" thickBot="1" x14ac:dyDescent="0.3">
      <c r="B20" s="254" t="s">
        <v>74</v>
      </c>
      <c r="C20" s="874" t="s">
        <v>268</v>
      </c>
      <c r="D20" s="548">
        <v>230</v>
      </c>
      <c r="E20" s="392">
        <f t="shared" si="5"/>
        <v>2.6809651474530831</v>
      </c>
      <c r="F20" s="548">
        <v>244</v>
      </c>
      <c r="G20" s="392">
        <f t="shared" si="6"/>
        <v>2.6132590767912607</v>
      </c>
      <c r="H20" s="548">
        <v>247</v>
      </c>
      <c r="I20" s="392">
        <f t="shared" si="7"/>
        <v>2.8717590977793281</v>
      </c>
      <c r="J20" s="548">
        <v>262</v>
      </c>
      <c r="K20" s="392">
        <f>J20/J21*100</f>
        <v>2.7940705982723686</v>
      </c>
      <c r="L20" s="415">
        <f t="shared" si="8"/>
        <v>107.39130434782609</v>
      </c>
      <c r="M20" s="419">
        <f t="shared" si="9"/>
        <v>107.37704918032787</v>
      </c>
    </row>
    <row r="21" spans="2:13" ht="22.35" customHeight="1" thickBot="1" x14ac:dyDescent="0.3">
      <c r="B21" s="1095" t="s">
        <v>454</v>
      </c>
      <c r="C21" s="1096"/>
      <c r="D21" s="141">
        <f t="shared" ref="D21:K21" si="10">SUM(D17:D20)</f>
        <v>8579</v>
      </c>
      <c r="E21" s="41">
        <f t="shared" si="10"/>
        <v>99.999999999999986</v>
      </c>
      <c r="F21" s="141">
        <f t="shared" si="10"/>
        <v>9337</v>
      </c>
      <c r="G21" s="41">
        <f t="shared" si="10"/>
        <v>100.00000000000001</v>
      </c>
      <c r="H21" s="141">
        <f t="shared" si="10"/>
        <v>8601</v>
      </c>
      <c r="I21" s="41">
        <f t="shared" si="10"/>
        <v>100.00000000000001</v>
      </c>
      <c r="J21" s="141">
        <f t="shared" si="10"/>
        <v>9377</v>
      </c>
      <c r="K21" s="41">
        <f t="shared" si="10"/>
        <v>100</v>
      </c>
      <c r="L21" s="41">
        <f t="shared" si="8"/>
        <v>100.25644014453898</v>
      </c>
      <c r="M21" s="42">
        <f t="shared" si="9"/>
        <v>100.42840312734282</v>
      </c>
    </row>
    <row r="22" spans="2:13" ht="18" customHeight="1" x14ac:dyDescent="0.25">
      <c r="B22" s="254"/>
      <c r="C22" s="904" t="s">
        <v>455</v>
      </c>
      <c r="D22" s="539"/>
      <c r="E22" s="539"/>
      <c r="F22" s="539"/>
      <c r="G22" s="539"/>
      <c r="H22" s="539"/>
      <c r="I22" s="539"/>
      <c r="J22" s="539"/>
      <c r="K22" s="539"/>
      <c r="L22" s="539"/>
      <c r="M22" s="561"/>
    </row>
    <row r="23" spans="2:13" ht="19.350000000000001" customHeight="1" x14ac:dyDescent="0.25">
      <c r="B23" s="254" t="s">
        <v>75</v>
      </c>
      <c r="C23" s="874" t="s">
        <v>456</v>
      </c>
      <c r="D23" s="393">
        <v>26</v>
      </c>
      <c r="E23" s="393"/>
      <c r="F23" s="393">
        <v>61</v>
      </c>
      <c r="G23" s="393"/>
      <c r="H23" s="393">
        <v>16</v>
      </c>
      <c r="I23" s="393"/>
      <c r="J23" s="393">
        <v>69</v>
      </c>
      <c r="K23" s="393"/>
      <c r="L23" s="539"/>
      <c r="M23" s="561"/>
    </row>
    <row r="24" spans="2:13" ht="17.100000000000001" customHeight="1" x14ac:dyDescent="0.25">
      <c r="B24" s="254" t="s">
        <v>76</v>
      </c>
      <c r="C24" s="874" t="s">
        <v>457</v>
      </c>
      <c r="D24" s="393">
        <v>1025</v>
      </c>
      <c r="E24" s="393"/>
      <c r="F24" s="393">
        <v>1034</v>
      </c>
      <c r="G24" s="393"/>
      <c r="H24" s="548">
        <v>1026</v>
      </c>
      <c r="I24" s="393"/>
      <c r="J24" s="548">
        <v>1035</v>
      </c>
      <c r="K24" s="393"/>
      <c r="L24" s="539"/>
      <c r="M24" s="561"/>
    </row>
    <row r="25" spans="2:13" ht="20.100000000000001" customHeight="1" thickBot="1" x14ac:dyDescent="0.3">
      <c r="B25" s="254"/>
      <c r="C25" s="904" t="s">
        <v>458</v>
      </c>
      <c r="D25" s="539"/>
      <c r="E25" s="539"/>
      <c r="F25" s="539"/>
      <c r="G25" s="539"/>
      <c r="H25" s="539"/>
      <c r="I25" s="539"/>
      <c r="J25" s="539"/>
      <c r="K25" s="539"/>
      <c r="L25" s="539"/>
      <c r="M25" s="561"/>
    </row>
    <row r="26" spans="2:13" ht="17.45" customHeight="1" thickBot="1" x14ac:dyDescent="0.3">
      <c r="B26" s="432"/>
      <c r="C26" s="874" t="s">
        <v>459</v>
      </c>
      <c r="D26" s="564">
        <f>D15-D21+D23-D24</f>
        <v>93</v>
      </c>
      <c r="E26" s="563"/>
      <c r="F26" s="564">
        <f>F15-F21+F23-F24</f>
        <v>96</v>
      </c>
      <c r="G26" s="563"/>
      <c r="H26" s="568">
        <f>H15-H21+H23-H24</f>
        <v>156</v>
      </c>
      <c r="I26" s="564"/>
      <c r="J26" s="568">
        <f>J15-J21+J23-J24</f>
        <v>158</v>
      </c>
      <c r="K26" s="563"/>
      <c r="L26" s="563"/>
      <c r="M26" s="565"/>
    </row>
    <row r="27" spans="2:13" ht="16.5" thickBot="1" x14ac:dyDescent="0.3">
      <c r="B27" s="254"/>
      <c r="C27" s="874" t="s">
        <v>6</v>
      </c>
      <c r="D27" s="551">
        <v>3.4000000000000002E-2</v>
      </c>
      <c r="E27" s="539"/>
      <c r="F27" s="551">
        <v>3.5999999999999997E-2</v>
      </c>
      <c r="G27" s="539"/>
      <c r="H27" s="551">
        <v>5.7000000000000002E-2</v>
      </c>
      <c r="I27" s="393"/>
      <c r="J27" s="551">
        <v>5.8000000000000003E-2</v>
      </c>
      <c r="K27" s="539"/>
      <c r="L27" s="539"/>
      <c r="M27" s="561"/>
    </row>
    <row r="28" spans="2:13" ht="16.5" thickBot="1" x14ac:dyDescent="0.3">
      <c r="B28" s="432"/>
      <c r="C28" s="874" t="s">
        <v>460</v>
      </c>
      <c r="D28" s="564"/>
      <c r="E28" s="564"/>
      <c r="F28" s="564"/>
      <c r="G28" s="563"/>
      <c r="H28" s="569"/>
      <c r="I28" s="563"/>
      <c r="J28" s="569"/>
      <c r="K28" s="563"/>
      <c r="L28" s="563"/>
      <c r="M28" s="565"/>
    </row>
    <row r="29" spans="2:13" ht="15.75" x14ac:dyDescent="0.25">
      <c r="B29" s="254"/>
      <c r="C29" s="391" t="s">
        <v>6</v>
      </c>
      <c r="D29" s="393"/>
      <c r="E29" s="393"/>
      <c r="F29" s="393"/>
      <c r="G29" s="539"/>
      <c r="H29" s="562"/>
      <c r="I29" s="539"/>
      <c r="J29" s="562"/>
      <c r="K29" s="539"/>
      <c r="L29" s="539"/>
      <c r="M29" s="561"/>
    </row>
    <row r="30" spans="2:13" ht="18.600000000000001" customHeight="1" thickBot="1" x14ac:dyDescent="0.3">
      <c r="B30" s="254"/>
      <c r="C30" s="391" t="s">
        <v>461</v>
      </c>
      <c r="D30" s="767">
        <v>0.4</v>
      </c>
      <c r="E30" s="393"/>
      <c r="F30" s="767">
        <v>0.4</v>
      </c>
      <c r="G30" s="539"/>
      <c r="H30" s="551">
        <v>0.4</v>
      </c>
      <c r="I30" s="393"/>
      <c r="J30" s="551">
        <v>0.4</v>
      </c>
      <c r="K30" s="539"/>
      <c r="L30" s="539"/>
      <c r="M30" s="561"/>
    </row>
    <row r="31" spans="2:13" ht="19.350000000000001" customHeight="1" thickBot="1" x14ac:dyDescent="0.3">
      <c r="B31" s="1095" t="s">
        <v>462</v>
      </c>
      <c r="C31" s="1096"/>
      <c r="D31" s="543">
        <f>D30-D27</f>
        <v>0.36599999999999999</v>
      </c>
      <c r="E31" s="543"/>
      <c r="F31" s="543">
        <f>F30-F27</f>
        <v>0.36400000000000005</v>
      </c>
      <c r="G31" s="566"/>
      <c r="H31" s="543">
        <f>H30-H27</f>
        <v>0.34300000000000003</v>
      </c>
      <c r="I31" s="22"/>
      <c r="J31" s="543">
        <f>J30-J27</f>
        <v>0.34200000000000003</v>
      </c>
      <c r="K31" s="566"/>
      <c r="L31" s="566"/>
      <c r="M31" s="567"/>
    </row>
    <row r="32" spans="2:13" ht="15.75" x14ac:dyDescent="0.25">
      <c r="C32" s="4"/>
      <c r="D32" s="4"/>
      <c r="E32" s="4"/>
      <c r="F32" s="4"/>
      <c r="G32" s="4"/>
      <c r="H32" s="4"/>
      <c r="I32" s="4"/>
      <c r="J32" s="4"/>
      <c r="K32" s="4"/>
      <c r="L32" s="4"/>
      <c r="M32" s="4"/>
    </row>
    <row r="33" spans="3:13" ht="15.75" x14ac:dyDescent="0.25">
      <c r="C33" s="4"/>
      <c r="D33" s="4"/>
      <c r="E33" s="4"/>
      <c r="F33" s="4"/>
      <c r="G33" s="4"/>
      <c r="H33" s="4"/>
      <c r="I33" s="4"/>
      <c r="J33" s="4"/>
      <c r="K33" s="4"/>
      <c r="L33" s="4"/>
      <c r="M33" s="4"/>
    </row>
    <row r="34" spans="3:13" ht="15.75" x14ac:dyDescent="0.25">
      <c r="C34" s="12"/>
      <c r="D34" s="4"/>
      <c r="E34" s="4"/>
      <c r="F34" s="4"/>
      <c r="G34" s="4"/>
      <c r="H34" s="4"/>
      <c r="I34" s="4"/>
      <c r="J34" s="4"/>
      <c r="K34" s="4"/>
      <c r="L34" s="4"/>
      <c r="M34" s="4"/>
    </row>
  </sheetData>
  <mergeCells count="13">
    <mergeCell ref="B15:C15"/>
    <mergeCell ref="B21:C21"/>
    <mergeCell ref="B31:C31"/>
    <mergeCell ref="C5:C7"/>
    <mergeCell ref="D5:G5"/>
    <mergeCell ref="B4:M4"/>
    <mergeCell ref="B5:B7"/>
    <mergeCell ref="H5:K5"/>
    <mergeCell ref="L5:M5"/>
    <mergeCell ref="D6:E6"/>
    <mergeCell ref="F6:G6"/>
    <mergeCell ref="H6:I6"/>
    <mergeCell ref="J6:K6"/>
  </mergeCells>
  <pageMargins left="0.7" right="0.7" top="0.75" bottom="0.75" header="0.3" footer="0.3"/>
  <pageSetup paperSize="9" orientation="landscape" horizontalDpi="300" verticalDpi="300" r:id="rId1"/>
  <ignoredErrors>
    <ignoredError sqref="D28:D29 E16:J16 E22:J22 K16 E25:G25 E28:G29 E26 G26 E31 G31 G23:G24 E27 G27 E30 G30"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2"/>
  <sheetViews>
    <sheetView workbookViewId="0">
      <selection activeCell="C15" sqref="C15"/>
    </sheetView>
  </sheetViews>
  <sheetFormatPr defaultRowHeight="15" x14ac:dyDescent="0.25"/>
  <cols>
    <col min="2" max="2" width="6.85546875" customWidth="1"/>
    <col min="3" max="3" width="30" customWidth="1"/>
    <col min="4" max="4" width="13.85546875" customWidth="1"/>
    <col min="6" max="6" width="13.85546875" customWidth="1"/>
    <col min="7" max="7" width="8.28515625" customWidth="1"/>
    <col min="8" max="8" width="17.7109375" customWidth="1"/>
  </cols>
  <sheetData>
    <row r="3" spans="2:10" ht="15.75" thickBot="1" x14ac:dyDescent="0.3"/>
    <row r="4" spans="2:10" ht="17.25" thickTop="1" thickBot="1" x14ac:dyDescent="0.3">
      <c r="B4" s="1105" t="s">
        <v>463</v>
      </c>
      <c r="C4" s="1106"/>
      <c r="D4" s="1106"/>
      <c r="E4" s="1106"/>
      <c r="F4" s="1106"/>
      <c r="G4" s="1106"/>
      <c r="H4" s="1107"/>
    </row>
    <row r="5" spans="2:10" ht="15.75" x14ac:dyDescent="0.25">
      <c r="B5" s="1108" t="s">
        <v>163</v>
      </c>
      <c r="C5" s="1110" t="s">
        <v>198</v>
      </c>
      <c r="D5" s="1110" t="s">
        <v>134</v>
      </c>
      <c r="E5" s="1110"/>
      <c r="F5" s="1110" t="s">
        <v>140</v>
      </c>
      <c r="G5" s="1110"/>
      <c r="H5" s="282" t="s">
        <v>184</v>
      </c>
    </row>
    <row r="6" spans="2:10" ht="32.25" thickBot="1" x14ac:dyDescent="0.3">
      <c r="B6" s="1109"/>
      <c r="C6" s="1111"/>
      <c r="D6" s="848" t="s">
        <v>464</v>
      </c>
      <c r="E6" s="862" t="s">
        <v>183</v>
      </c>
      <c r="F6" s="848" t="s">
        <v>464</v>
      </c>
      <c r="G6" s="862" t="s">
        <v>183</v>
      </c>
      <c r="H6" s="283" t="s">
        <v>121</v>
      </c>
    </row>
    <row r="7" spans="2:10" ht="15.75" thickBot="1" x14ac:dyDescent="0.3">
      <c r="B7" s="570">
        <v>1</v>
      </c>
      <c r="C7" s="571">
        <v>2</v>
      </c>
      <c r="D7" s="571">
        <v>3</v>
      </c>
      <c r="E7" s="571">
        <v>4</v>
      </c>
      <c r="F7" s="571">
        <v>5</v>
      </c>
      <c r="G7" s="571">
        <v>6</v>
      </c>
      <c r="H7" s="572">
        <v>7</v>
      </c>
    </row>
    <row r="8" spans="2:10" ht="15.75" x14ac:dyDescent="0.25">
      <c r="B8" s="179" t="s">
        <v>65</v>
      </c>
      <c r="C8" s="916" t="s">
        <v>465</v>
      </c>
      <c r="D8" s="173">
        <v>743</v>
      </c>
      <c r="E8" s="174">
        <f>D8/D12*100</f>
        <v>53.299856527977042</v>
      </c>
      <c r="F8" s="679">
        <v>743</v>
      </c>
      <c r="G8" s="174">
        <f>F8/F12*100</f>
        <v>53.3381191672649</v>
      </c>
      <c r="H8" s="93">
        <f>F8/D8*100</f>
        <v>100</v>
      </c>
    </row>
    <row r="9" spans="2:10" ht="31.5" x14ac:dyDescent="0.25">
      <c r="B9" s="179" t="s">
        <v>66</v>
      </c>
      <c r="C9" s="172" t="s">
        <v>466</v>
      </c>
      <c r="D9" s="173">
        <v>104</v>
      </c>
      <c r="E9" s="174">
        <f>D9/D12*100</f>
        <v>7.4605451936872305</v>
      </c>
      <c r="F9" s="680">
        <v>108</v>
      </c>
      <c r="G9" s="174">
        <f>F9/F12*100</f>
        <v>7.7530509691313716</v>
      </c>
      <c r="H9" s="93">
        <f>F9/D9*100</f>
        <v>103.84615384615385</v>
      </c>
    </row>
    <row r="10" spans="2:10" ht="31.5" x14ac:dyDescent="0.25">
      <c r="B10" s="179" t="s">
        <v>67</v>
      </c>
      <c r="C10" s="172" t="s">
        <v>467</v>
      </c>
      <c r="D10" s="173">
        <v>536</v>
      </c>
      <c r="E10" s="174">
        <f>D10/D12*100</f>
        <v>38.450502152080347</v>
      </c>
      <c r="F10" s="680">
        <v>532</v>
      </c>
      <c r="G10" s="174">
        <f>F10/F12*100</f>
        <v>38.190954773869343</v>
      </c>
      <c r="H10" s="93">
        <f>F10/D10*100</f>
        <v>99.253731343283576</v>
      </c>
    </row>
    <row r="11" spans="2:10" ht="16.5" thickBot="1" x14ac:dyDescent="0.3">
      <c r="B11" s="175" t="s">
        <v>69</v>
      </c>
      <c r="C11" s="176" t="s">
        <v>268</v>
      </c>
      <c r="D11" s="177">
        <v>11</v>
      </c>
      <c r="E11" s="178">
        <f>D11/D12*100</f>
        <v>0.78909612625538017</v>
      </c>
      <c r="F11" s="667">
        <v>10</v>
      </c>
      <c r="G11" s="178">
        <f>F11/F12*100</f>
        <v>0.71787508973438618</v>
      </c>
      <c r="H11" s="93">
        <f>F11/D11*100</f>
        <v>90.909090909090907</v>
      </c>
    </row>
    <row r="12" spans="2:10" ht="16.5" thickBot="1" x14ac:dyDescent="0.3">
      <c r="B12" s="1103" t="s">
        <v>181</v>
      </c>
      <c r="C12" s="1104"/>
      <c r="D12" s="199">
        <f>SUM(D8:D11)</f>
        <v>1394</v>
      </c>
      <c r="E12" s="200">
        <v>100</v>
      </c>
      <c r="F12" s="199">
        <f>SUM(F8:F11)</f>
        <v>1393</v>
      </c>
      <c r="G12" s="200">
        <f>SUM(G8:G11)</f>
        <v>100.00000000000001</v>
      </c>
      <c r="H12" s="77">
        <f>F12/D12*100</f>
        <v>99.928263988522232</v>
      </c>
      <c r="J12" s="51"/>
    </row>
  </sheetData>
  <mergeCells count="6">
    <mergeCell ref="B12:C12"/>
    <mergeCell ref="B4:H4"/>
    <mergeCell ref="B5:B6"/>
    <mergeCell ref="C5:C6"/>
    <mergeCell ref="D5:E5"/>
    <mergeCell ref="F5:G5"/>
  </mergeCells>
  <pageMargins left="0.7" right="0.7" top="0.75" bottom="0.75" header="0.3" footer="0.3"/>
  <pageSetup orientation="portrait" r:id="rId1"/>
  <ignoredErrors>
    <ignoredError sqref="F12 D12" formulaRange="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26"/>
  <sheetViews>
    <sheetView topLeftCell="B1" workbookViewId="0">
      <selection activeCell="C29" sqref="C29"/>
    </sheetView>
  </sheetViews>
  <sheetFormatPr defaultRowHeight="15" x14ac:dyDescent="0.25"/>
  <cols>
    <col min="2" max="2" width="5.7109375" customWidth="1"/>
    <col min="3" max="3" width="45.5703125" customWidth="1"/>
    <col min="4" max="4" width="16.85546875" customWidth="1"/>
    <col min="5" max="5" width="16.5703125" customWidth="1"/>
    <col min="6" max="6" width="15.42578125" customWidth="1"/>
    <col min="7" max="7" width="10.85546875" customWidth="1"/>
    <col min="8" max="8" width="15.42578125" customWidth="1"/>
    <col min="9" max="9" width="16.7109375" customWidth="1"/>
    <col min="10" max="10" width="15" customWidth="1"/>
    <col min="11" max="11" width="10.85546875" style="88" customWidth="1"/>
    <col min="12" max="12" width="11.5703125" customWidth="1"/>
  </cols>
  <sheetData>
    <row r="3" spans="2:16" ht="16.5" thickBot="1" x14ac:dyDescent="0.3">
      <c r="B3" s="1"/>
      <c r="C3" s="1"/>
      <c r="D3" s="1"/>
      <c r="E3" s="1"/>
      <c r="F3" s="1"/>
      <c r="G3" s="1"/>
      <c r="H3" s="1"/>
      <c r="I3" s="1"/>
      <c r="J3" s="1"/>
      <c r="K3" s="201"/>
      <c r="L3" s="25" t="s">
        <v>178</v>
      </c>
    </row>
    <row r="4" spans="2:16" ht="16.5" thickBot="1" x14ac:dyDescent="0.3">
      <c r="B4" s="1121" t="s">
        <v>468</v>
      </c>
      <c r="C4" s="1122"/>
      <c r="D4" s="1122"/>
      <c r="E4" s="1122"/>
      <c r="F4" s="1122"/>
      <c r="G4" s="1122"/>
      <c r="H4" s="1122"/>
      <c r="I4" s="1122"/>
      <c r="J4" s="1122"/>
      <c r="K4" s="1122"/>
      <c r="L4" s="1123"/>
    </row>
    <row r="5" spans="2:16" ht="16.5" thickBot="1" x14ac:dyDescent="0.3">
      <c r="B5" s="1124" t="s">
        <v>163</v>
      </c>
      <c r="C5" s="1110" t="s">
        <v>208</v>
      </c>
      <c r="D5" s="1127" t="s">
        <v>135</v>
      </c>
      <c r="E5" s="1127"/>
      <c r="F5" s="1127"/>
      <c r="G5" s="1127"/>
      <c r="H5" s="1128" t="s">
        <v>147</v>
      </c>
      <c r="I5" s="1128"/>
      <c r="J5" s="1128"/>
      <c r="K5" s="1128"/>
      <c r="L5" s="787" t="s">
        <v>184</v>
      </c>
    </row>
    <row r="6" spans="2:16" ht="32.25" thickBot="1" x14ac:dyDescent="0.3">
      <c r="B6" s="1125"/>
      <c r="C6" s="1126"/>
      <c r="D6" s="858" t="s">
        <v>469</v>
      </c>
      <c r="E6" s="858" t="s">
        <v>470</v>
      </c>
      <c r="F6" s="858" t="s">
        <v>181</v>
      </c>
      <c r="G6" s="917" t="s">
        <v>6</v>
      </c>
      <c r="H6" s="858" t="s">
        <v>469</v>
      </c>
      <c r="I6" s="858" t="s">
        <v>470</v>
      </c>
      <c r="J6" s="858" t="s">
        <v>181</v>
      </c>
      <c r="K6" s="917" t="s">
        <v>6</v>
      </c>
      <c r="L6" s="617" t="s">
        <v>132</v>
      </c>
    </row>
    <row r="7" spans="2:16" ht="15" customHeight="1" thickBot="1" x14ac:dyDescent="0.3">
      <c r="B7" s="609">
        <v>1</v>
      </c>
      <c r="C7" s="618">
        <v>2</v>
      </c>
      <c r="D7" s="618">
        <v>3</v>
      </c>
      <c r="E7" s="618">
        <v>4</v>
      </c>
      <c r="F7" s="618" t="s">
        <v>105</v>
      </c>
      <c r="G7" s="618">
        <v>6</v>
      </c>
      <c r="H7" s="618">
        <v>7</v>
      </c>
      <c r="I7" s="618">
        <v>8</v>
      </c>
      <c r="J7" s="618" t="s">
        <v>106</v>
      </c>
      <c r="K7" s="610">
        <v>10</v>
      </c>
      <c r="L7" s="619">
        <v>11</v>
      </c>
    </row>
    <row r="8" spans="2:16" ht="15.75" x14ac:dyDescent="0.25">
      <c r="B8" s="790"/>
      <c r="C8" s="791" t="s">
        <v>471</v>
      </c>
      <c r="D8" s="1113"/>
      <c r="E8" s="1113"/>
      <c r="F8" s="1113"/>
      <c r="G8" s="1113"/>
      <c r="H8" s="1113"/>
      <c r="I8" s="1113"/>
      <c r="J8" s="1113"/>
      <c r="K8" s="1113"/>
      <c r="L8" s="1114"/>
    </row>
    <row r="9" spans="2:16" ht="15.75" x14ac:dyDescent="0.25">
      <c r="B9" s="574" t="s">
        <v>65</v>
      </c>
      <c r="C9" s="172" t="s">
        <v>241</v>
      </c>
      <c r="D9" s="90">
        <v>42575</v>
      </c>
      <c r="E9" s="90">
        <v>12356</v>
      </c>
      <c r="F9" s="90">
        <f t="shared" ref="F9:F17" si="0">D9+E9</f>
        <v>54931</v>
      </c>
      <c r="G9" s="91">
        <f>F9/F18*100</f>
        <v>8.3474785542241907</v>
      </c>
      <c r="H9" s="90">
        <v>46822</v>
      </c>
      <c r="I9" s="90">
        <v>12615</v>
      </c>
      <c r="J9" s="90">
        <f t="shared" ref="J9:J17" si="1">H9+I9</f>
        <v>59437</v>
      </c>
      <c r="K9" s="92">
        <f>J9/J18*100</f>
        <v>9.0082129828480664</v>
      </c>
      <c r="L9" s="575">
        <f>J9/F9*100</f>
        <v>108.20301833208934</v>
      </c>
      <c r="N9" s="682"/>
      <c r="O9" s="682"/>
      <c r="P9" s="792"/>
    </row>
    <row r="10" spans="2:16" ht="15.75" x14ac:dyDescent="0.25">
      <c r="B10" s="576" t="s">
        <v>66</v>
      </c>
      <c r="C10" s="172" t="s">
        <v>472</v>
      </c>
      <c r="D10" s="577">
        <v>110</v>
      </c>
      <c r="E10" s="577">
        <v>0</v>
      </c>
      <c r="F10" s="577">
        <f t="shared" si="0"/>
        <v>110</v>
      </c>
      <c r="G10" s="578">
        <f>F10/F18*100</f>
        <v>1.6715927999939213E-2</v>
      </c>
      <c r="H10" s="577">
        <v>110</v>
      </c>
      <c r="I10" s="577">
        <v>0</v>
      </c>
      <c r="J10" s="577">
        <f t="shared" si="1"/>
        <v>110</v>
      </c>
      <c r="K10" s="579">
        <f>J10/J18*100</f>
        <v>1.667149129520816E-2</v>
      </c>
      <c r="L10" s="93">
        <f t="shared" ref="L10:L18" si="2">J10/F10*100</f>
        <v>100</v>
      </c>
      <c r="N10" s="683"/>
      <c r="O10" s="683"/>
      <c r="P10" s="792"/>
    </row>
    <row r="11" spans="2:16" ht="15.75" x14ac:dyDescent="0.25">
      <c r="B11" s="290" t="s">
        <v>67</v>
      </c>
      <c r="C11" s="172" t="s">
        <v>473</v>
      </c>
      <c r="D11" s="577">
        <v>389972</v>
      </c>
      <c r="E11" s="577">
        <v>150918</v>
      </c>
      <c r="F11" s="577">
        <f t="shared" si="0"/>
        <v>540890</v>
      </c>
      <c r="G11" s="578">
        <f>F11/F18*100</f>
        <v>82.195257235337465</v>
      </c>
      <c r="H11" s="577">
        <v>384381</v>
      </c>
      <c r="I11" s="577">
        <v>153977</v>
      </c>
      <c r="J11" s="577">
        <f t="shared" si="1"/>
        <v>538358</v>
      </c>
      <c r="K11" s="579">
        <f>J11/J18*100</f>
        <v>81.593006460960666</v>
      </c>
      <c r="L11" s="93">
        <f t="shared" si="2"/>
        <v>99.531882637874617</v>
      </c>
      <c r="N11" s="682"/>
      <c r="O11" s="682"/>
      <c r="P11" s="792"/>
    </row>
    <row r="12" spans="2:16" ht="15.75" x14ac:dyDescent="0.25">
      <c r="B12" s="290" t="s">
        <v>69</v>
      </c>
      <c r="C12" s="172" t="s">
        <v>474</v>
      </c>
      <c r="D12" s="577">
        <v>4108</v>
      </c>
      <c r="E12" s="577">
        <v>2936</v>
      </c>
      <c r="F12" s="577">
        <f t="shared" si="0"/>
        <v>7044</v>
      </c>
      <c r="G12" s="578">
        <f>F12/F18*100</f>
        <v>1.0704272439233802</v>
      </c>
      <c r="H12" s="577">
        <v>4306</v>
      </c>
      <c r="I12" s="577">
        <v>3430</v>
      </c>
      <c r="J12" s="577">
        <f t="shared" si="1"/>
        <v>7736</v>
      </c>
      <c r="K12" s="579">
        <f>J12/J18*100</f>
        <v>1.1724605150884575</v>
      </c>
      <c r="L12" s="93">
        <f t="shared" si="2"/>
        <v>109.82396365701305</v>
      </c>
      <c r="N12" s="682"/>
      <c r="O12" s="682"/>
      <c r="P12" s="792"/>
    </row>
    <row r="13" spans="2:16" ht="15.75" x14ac:dyDescent="0.25">
      <c r="B13" s="290" t="s">
        <v>70</v>
      </c>
      <c r="C13" s="172" t="s">
        <v>475</v>
      </c>
      <c r="D13" s="577">
        <f>D11-D12</f>
        <v>385864</v>
      </c>
      <c r="E13" s="577">
        <f>E11-E12</f>
        <v>147982</v>
      </c>
      <c r="F13" s="577">
        <f>D13+E13</f>
        <v>533846</v>
      </c>
      <c r="G13" s="578">
        <f>F13/F18*100</f>
        <v>81.124829991414089</v>
      </c>
      <c r="H13" s="577">
        <f>H11-H12</f>
        <v>380075</v>
      </c>
      <c r="I13" s="577">
        <f>I11-I12</f>
        <v>150547</v>
      </c>
      <c r="J13" s="577">
        <f>H13+I13</f>
        <v>530622</v>
      </c>
      <c r="K13" s="579">
        <f>J13/J18*100</f>
        <v>80.420545945872206</v>
      </c>
      <c r="L13" s="93">
        <f t="shared" si="2"/>
        <v>99.396080517602456</v>
      </c>
      <c r="N13" s="682"/>
      <c r="O13" s="682"/>
      <c r="P13" s="792"/>
    </row>
    <row r="14" spans="2:16" ht="15.75" x14ac:dyDescent="0.25">
      <c r="B14" s="290" t="s">
        <v>71</v>
      </c>
      <c r="C14" s="172" t="s">
        <v>476</v>
      </c>
      <c r="D14" s="577">
        <v>26764</v>
      </c>
      <c r="E14" s="577">
        <v>4540</v>
      </c>
      <c r="F14" s="577">
        <f t="shared" si="0"/>
        <v>31304</v>
      </c>
      <c r="G14" s="578">
        <f>F14/F18*100</f>
        <v>4.7570491828190651</v>
      </c>
      <c r="H14" s="577">
        <v>26389</v>
      </c>
      <c r="I14" s="577">
        <v>4630</v>
      </c>
      <c r="J14" s="577">
        <f t="shared" si="1"/>
        <v>31019</v>
      </c>
      <c r="K14" s="579">
        <f>J14/J18*100</f>
        <v>4.7012089862369262</v>
      </c>
      <c r="L14" s="93">
        <f t="shared" si="2"/>
        <v>99.089573217480194</v>
      </c>
      <c r="N14" s="682"/>
      <c r="O14" s="682"/>
      <c r="P14" s="792"/>
    </row>
    <row r="15" spans="2:16" ht="15.75" x14ac:dyDescent="0.25">
      <c r="B15" s="290" t="s">
        <v>72</v>
      </c>
      <c r="C15" s="172" t="s">
        <v>477</v>
      </c>
      <c r="D15" s="577">
        <v>33061</v>
      </c>
      <c r="E15" s="577">
        <v>0</v>
      </c>
      <c r="F15" s="577">
        <f t="shared" si="0"/>
        <v>33061</v>
      </c>
      <c r="G15" s="578">
        <f>F15/F18*100</f>
        <v>5.0240481418726395</v>
      </c>
      <c r="H15" s="577">
        <v>33344</v>
      </c>
      <c r="I15" s="577">
        <v>0</v>
      </c>
      <c r="J15" s="577">
        <f t="shared" si="1"/>
        <v>33344</v>
      </c>
      <c r="K15" s="579">
        <f>J15/J18*100</f>
        <v>5.0535836886129175</v>
      </c>
      <c r="L15" s="93">
        <f t="shared" si="2"/>
        <v>100.85599346662231</v>
      </c>
      <c r="N15" s="682"/>
      <c r="O15" s="683"/>
      <c r="P15" s="792"/>
    </row>
    <row r="16" spans="2:16" ht="15.75" x14ac:dyDescent="0.25">
      <c r="B16" s="290" t="s">
        <v>73</v>
      </c>
      <c r="C16" s="172" t="s">
        <v>478</v>
      </c>
      <c r="D16" s="577">
        <v>3565</v>
      </c>
      <c r="E16" s="577">
        <v>1248</v>
      </c>
      <c r="F16" s="577">
        <f t="shared" si="0"/>
        <v>4813</v>
      </c>
      <c r="G16" s="578">
        <f>F16/F18*100</f>
        <v>0.73139783148824944</v>
      </c>
      <c r="H16" s="577">
        <v>3812</v>
      </c>
      <c r="I16" s="577">
        <v>1475</v>
      </c>
      <c r="J16" s="577">
        <f t="shared" si="1"/>
        <v>5287</v>
      </c>
      <c r="K16" s="579">
        <f>J16/J18*100</f>
        <v>0.80129249525241386</v>
      </c>
      <c r="L16" s="93">
        <f t="shared" si="2"/>
        <v>109.84832744649906</v>
      </c>
      <c r="N16" s="682"/>
      <c r="O16" s="682"/>
      <c r="P16" s="792"/>
    </row>
    <row r="17" spans="2:16" ht="32.25" thickBot="1" x14ac:dyDescent="0.3">
      <c r="B17" s="290" t="s">
        <v>74</v>
      </c>
      <c r="C17" s="176" t="s">
        <v>479</v>
      </c>
      <c r="D17" s="577">
        <v>10</v>
      </c>
      <c r="E17" s="577">
        <v>0</v>
      </c>
      <c r="F17" s="577">
        <f t="shared" si="0"/>
        <v>10</v>
      </c>
      <c r="G17" s="578">
        <f>F17/F18*100</f>
        <v>1.5196298181762923E-3</v>
      </c>
      <c r="H17" s="577">
        <v>10</v>
      </c>
      <c r="I17" s="577">
        <v>0</v>
      </c>
      <c r="J17" s="577">
        <f t="shared" si="1"/>
        <v>10</v>
      </c>
      <c r="K17" s="579">
        <f>J17/J18*100</f>
        <v>1.5155901177461963E-3</v>
      </c>
      <c r="L17" s="93">
        <f t="shared" si="2"/>
        <v>100</v>
      </c>
      <c r="N17" s="683"/>
      <c r="O17" s="683"/>
      <c r="P17" s="792"/>
    </row>
    <row r="18" spans="2:16" ht="16.5" customHeight="1" thickBot="1" x14ac:dyDescent="0.3">
      <c r="B18" s="1119" t="s">
        <v>480</v>
      </c>
      <c r="C18" s="1120"/>
      <c r="D18" s="589">
        <f>D9+D10+D13+D14+D15+D16-D17</f>
        <v>491929</v>
      </c>
      <c r="E18" s="589">
        <f>E9+E10+E13+E14+E15+E16-E17</f>
        <v>166126</v>
      </c>
      <c r="F18" s="589">
        <f>F9+F10+F13+F14+F15+F16-F17</f>
        <v>658055</v>
      </c>
      <c r="G18" s="590">
        <f>G9+G10+G13+G14+G15+G16+G17</f>
        <v>100.00303925963635</v>
      </c>
      <c r="H18" s="589">
        <f>H9+H10+H13+H14+H15+H16-H17</f>
        <v>490542</v>
      </c>
      <c r="I18" s="591">
        <f>I9+I10+I13+I14+I15+I16-I17</f>
        <v>169267</v>
      </c>
      <c r="J18" s="591">
        <f>J9+J10+J13+J14+J15+J16-J17</f>
        <v>659809</v>
      </c>
      <c r="K18" s="594">
        <f t="shared" ref="K18" si="3">K9+K10+K13+K14+K15+K16+K17</f>
        <v>100.00303118023548</v>
      </c>
      <c r="L18" s="595">
        <f t="shared" si="2"/>
        <v>100.26654307010811</v>
      </c>
      <c r="N18" s="793"/>
      <c r="O18" s="793"/>
      <c r="P18" s="792"/>
    </row>
    <row r="19" spans="2:16" ht="15.75" customHeight="1" x14ac:dyDescent="0.25">
      <c r="B19" s="1115" t="s">
        <v>481</v>
      </c>
      <c r="C19" s="1116"/>
      <c r="D19" s="1117"/>
      <c r="E19" s="1117"/>
      <c r="F19" s="1117"/>
      <c r="G19" s="1117"/>
      <c r="H19" s="1117"/>
      <c r="I19" s="1117"/>
      <c r="J19" s="1117"/>
      <c r="K19" s="1117"/>
      <c r="L19" s="1118"/>
      <c r="N19" s="1112"/>
      <c r="O19" s="1112"/>
      <c r="P19" s="1112"/>
    </row>
    <row r="20" spans="2:16" ht="16.5" thickBot="1" x14ac:dyDescent="0.3">
      <c r="B20" s="580" t="s">
        <v>75</v>
      </c>
      <c r="C20" s="918" t="s">
        <v>482</v>
      </c>
      <c r="D20" s="581">
        <v>207503</v>
      </c>
      <c r="E20" s="581">
        <v>107920</v>
      </c>
      <c r="F20" s="581">
        <f>D20+E20</f>
        <v>315423</v>
      </c>
      <c r="G20" s="582">
        <f>F20/F23*100</f>
        <v>47.932619613862066</v>
      </c>
      <c r="H20" s="658">
        <v>203102</v>
      </c>
      <c r="I20" s="658">
        <v>109380</v>
      </c>
      <c r="J20" s="577">
        <f>H20+I20</f>
        <v>312482</v>
      </c>
      <c r="K20" s="583">
        <f>J20/J23*100</f>
        <v>47.35946311735669</v>
      </c>
      <c r="L20" s="584">
        <f>J20/F20*100</f>
        <v>99.067601284624146</v>
      </c>
      <c r="N20" s="682"/>
      <c r="O20" s="682"/>
      <c r="P20" s="792"/>
    </row>
    <row r="21" spans="2:16" ht="16.5" thickBot="1" x14ac:dyDescent="0.3">
      <c r="B21" s="580" t="s">
        <v>76</v>
      </c>
      <c r="C21" s="918" t="s">
        <v>483</v>
      </c>
      <c r="D21" s="581">
        <v>23130</v>
      </c>
      <c r="E21" s="581">
        <v>7928</v>
      </c>
      <c r="F21" s="581">
        <f>D21+E21</f>
        <v>31058</v>
      </c>
      <c r="G21" s="582">
        <f>F21/F23*100</f>
        <v>4.7196662892919283</v>
      </c>
      <c r="H21" s="658">
        <v>22730</v>
      </c>
      <c r="I21" s="658">
        <v>7841</v>
      </c>
      <c r="J21" s="577">
        <f>H21+I21</f>
        <v>30571</v>
      </c>
      <c r="K21" s="583">
        <f>J21/J23*100</f>
        <v>4.6333105489618962</v>
      </c>
      <c r="L21" s="584">
        <f>J21/F21*100</f>
        <v>98.431965999098452</v>
      </c>
      <c r="N21" s="682"/>
      <c r="O21" s="682"/>
      <c r="P21" s="792"/>
    </row>
    <row r="22" spans="2:16" ht="16.5" thickBot="1" x14ac:dyDescent="0.3">
      <c r="B22" s="580" t="s">
        <v>77</v>
      </c>
      <c r="C22" s="918" t="s">
        <v>484</v>
      </c>
      <c r="D22" s="581">
        <v>261296</v>
      </c>
      <c r="E22" s="581">
        <v>50278</v>
      </c>
      <c r="F22" s="581">
        <f>D22+E22</f>
        <v>311574</v>
      </c>
      <c r="G22" s="582">
        <f>F22/F23*100</f>
        <v>47.347714096846012</v>
      </c>
      <c r="H22" s="660">
        <v>264710</v>
      </c>
      <c r="I22" s="660">
        <v>52046</v>
      </c>
      <c r="J22" s="577">
        <f>H22+I22</f>
        <v>316756</v>
      </c>
      <c r="K22" s="583">
        <f>J22/J23*100</f>
        <v>48.007226333681416</v>
      </c>
      <c r="L22" s="584">
        <f>J22/F22*100</f>
        <v>101.66316830030746</v>
      </c>
      <c r="N22" s="682"/>
      <c r="O22" s="682"/>
      <c r="P22" s="792"/>
    </row>
    <row r="23" spans="2:16" ht="16.5" customHeight="1" thickBot="1" x14ac:dyDescent="0.3">
      <c r="B23" s="1119" t="s">
        <v>485</v>
      </c>
      <c r="C23" s="1120"/>
      <c r="D23" s="589">
        <f t="shared" ref="D23:I23" si="4">SUM(D20:D22)</f>
        <v>491929</v>
      </c>
      <c r="E23" s="589">
        <f t="shared" si="4"/>
        <v>166126</v>
      </c>
      <c r="F23" s="589">
        <f t="shared" si="4"/>
        <v>658055</v>
      </c>
      <c r="G23" s="590">
        <f t="shared" si="4"/>
        <v>100</v>
      </c>
      <c r="H23" s="591">
        <f t="shared" si="4"/>
        <v>490542</v>
      </c>
      <c r="I23" s="591">
        <f t="shared" si="4"/>
        <v>169267</v>
      </c>
      <c r="J23" s="591">
        <f>H23+I23</f>
        <v>659809</v>
      </c>
      <c r="K23" s="592">
        <f>SUM(K20:K22)</f>
        <v>100</v>
      </c>
      <c r="L23" s="593">
        <f>J23/F23*100</f>
        <v>100.26654307010811</v>
      </c>
      <c r="N23" s="793"/>
      <c r="O23" s="793"/>
      <c r="P23" s="792"/>
    </row>
    <row r="24" spans="2:16" ht="16.5" thickBot="1" x14ac:dyDescent="0.3">
      <c r="B24" s="175" t="s">
        <v>78</v>
      </c>
      <c r="C24" s="919" t="s">
        <v>486</v>
      </c>
      <c r="D24" s="585">
        <v>190541</v>
      </c>
      <c r="E24" s="585">
        <v>35801</v>
      </c>
      <c r="F24" s="585">
        <f>D24+E24</f>
        <v>226342</v>
      </c>
      <c r="G24" s="586"/>
      <c r="H24" s="681">
        <v>188977</v>
      </c>
      <c r="I24" s="681">
        <v>30755</v>
      </c>
      <c r="J24" s="585">
        <f>H24+I24</f>
        <v>219732</v>
      </c>
      <c r="K24" s="587"/>
      <c r="L24" s="588">
        <f>J24/F24*100</f>
        <v>97.079640543955605</v>
      </c>
      <c r="N24" s="682"/>
      <c r="O24" s="682"/>
      <c r="P24" s="792"/>
    </row>
    <row r="25" spans="2:16" x14ac:dyDescent="0.25">
      <c r="N25" s="20"/>
      <c r="O25" s="20"/>
      <c r="P25" s="20"/>
    </row>
    <row r="26" spans="2:16" x14ac:dyDescent="0.25">
      <c r="N26" s="20"/>
      <c r="O26" s="20"/>
      <c r="P26" s="20"/>
    </row>
  </sheetData>
  <mergeCells count="11">
    <mergeCell ref="B4:L4"/>
    <mergeCell ref="B5:B6"/>
    <mergeCell ref="C5:C6"/>
    <mergeCell ref="D5:G5"/>
    <mergeCell ref="H5:K5"/>
    <mergeCell ref="N19:P19"/>
    <mergeCell ref="D8:L8"/>
    <mergeCell ref="B19:C19"/>
    <mergeCell ref="D19:L19"/>
    <mergeCell ref="B23:C23"/>
    <mergeCell ref="B18:C18"/>
  </mergeCells>
  <pageMargins left="0.7" right="0.7" top="0.75" bottom="0.75" header="0.3" footer="0.3"/>
  <pageSetup paperSize="9" orientation="portrait" r:id="rId1"/>
  <ignoredErrors>
    <ignoredError sqref="F23 J23 G18" formula="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
  <sheetViews>
    <sheetView workbookViewId="0">
      <selection activeCell="B25" sqref="B25"/>
    </sheetView>
  </sheetViews>
  <sheetFormatPr defaultRowHeight="15" x14ac:dyDescent="0.25"/>
  <cols>
    <col min="3" max="3" width="38.140625" customWidth="1"/>
    <col min="4" max="4" width="13.42578125" customWidth="1"/>
    <col min="5" max="5" width="13.140625" customWidth="1"/>
    <col min="6" max="7" width="12.140625" customWidth="1"/>
    <col min="8" max="8" width="11.85546875" customWidth="1"/>
    <col min="9" max="9" width="12.140625" customWidth="1"/>
    <col min="10" max="10" width="12.42578125" customWidth="1"/>
    <col min="11" max="11" width="12.140625" customWidth="1"/>
    <col min="12" max="12" width="11.85546875" customWidth="1"/>
  </cols>
  <sheetData>
    <row r="2" spans="2:12" ht="15.75" x14ac:dyDescent="0.25">
      <c r="B2" s="15"/>
      <c r="C2" s="15"/>
      <c r="D2" s="15"/>
      <c r="E2" s="15"/>
      <c r="F2" s="15"/>
      <c r="G2" s="15"/>
      <c r="H2" s="15"/>
      <c r="I2" s="15"/>
      <c r="J2" s="15"/>
      <c r="K2" s="15"/>
      <c r="L2" s="15"/>
    </row>
    <row r="3" spans="2:12" ht="16.5" thickBot="1" x14ac:dyDescent="0.3">
      <c r="B3" s="21"/>
      <c r="C3" s="15"/>
      <c r="D3" s="15"/>
      <c r="E3" s="15"/>
      <c r="F3" s="15"/>
      <c r="G3" s="15"/>
      <c r="H3" s="15"/>
      <c r="I3" s="15"/>
      <c r="J3" s="15"/>
      <c r="K3" s="15"/>
      <c r="L3" s="32" t="s">
        <v>178</v>
      </c>
    </row>
    <row r="4" spans="2:12" ht="20.100000000000001" customHeight="1" thickBot="1" x14ac:dyDescent="0.3">
      <c r="B4" s="1131" t="s">
        <v>487</v>
      </c>
      <c r="C4" s="1132"/>
      <c r="D4" s="1132"/>
      <c r="E4" s="1132"/>
      <c r="F4" s="1132"/>
      <c r="G4" s="1132"/>
      <c r="H4" s="1132"/>
      <c r="I4" s="1132"/>
      <c r="J4" s="1132"/>
      <c r="K4" s="1132"/>
      <c r="L4" s="1133"/>
    </row>
    <row r="5" spans="2:12" ht="15.75" x14ac:dyDescent="0.25">
      <c r="B5" s="1134" t="s">
        <v>163</v>
      </c>
      <c r="C5" s="1135" t="s">
        <v>208</v>
      </c>
      <c r="D5" s="1135" t="s">
        <v>135</v>
      </c>
      <c r="E5" s="1135"/>
      <c r="F5" s="1135"/>
      <c r="G5" s="1135"/>
      <c r="H5" s="1135" t="s">
        <v>147</v>
      </c>
      <c r="I5" s="1135"/>
      <c r="J5" s="1135"/>
      <c r="K5" s="1135"/>
      <c r="L5" s="407" t="s">
        <v>184</v>
      </c>
    </row>
    <row r="6" spans="2:12" ht="16.5" thickBot="1" x14ac:dyDescent="0.3">
      <c r="B6" s="1020"/>
      <c r="C6" s="1136"/>
      <c r="D6" s="863" t="s">
        <v>488</v>
      </c>
      <c r="E6" s="863" t="s">
        <v>489</v>
      </c>
      <c r="F6" s="863" t="s">
        <v>181</v>
      </c>
      <c r="G6" s="859" t="s">
        <v>6</v>
      </c>
      <c r="H6" s="863" t="s">
        <v>488</v>
      </c>
      <c r="I6" s="863" t="s">
        <v>489</v>
      </c>
      <c r="J6" s="863" t="s">
        <v>181</v>
      </c>
      <c r="K6" s="859" t="s">
        <v>6</v>
      </c>
      <c r="L6" s="52" t="s">
        <v>132</v>
      </c>
    </row>
    <row r="7" spans="2:12" ht="15.75" thickBot="1" x14ac:dyDescent="0.3">
      <c r="B7" s="524">
        <v>1</v>
      </c>
      <c r="C7" s="606">
        <v>2</v>
      </c>
      <c r="D7" s="606">
        <v>3</v>
      </c>
      <c r="E7" s="606">
        <v>4</v>
      </c>
      <c r="F7" s="606" t="s">
        <v>105</v>
      </c>
      <c r="G7" s="606">
        <v>6</v>
      </c>
      <c r="H7" s="606">
        <v>7</v>
      </c>
      <c r="I7" s="606">
        <v>8</v>
      </c>
      <c r="J7" s="606" t="s">
        <v>106</v>
      </c>
      <c r="K7" s="606">
        <v>10</v>
      </c>
      <c r="L7" s="607">
        <v>11</v>
      </c>
    </row>
    <row r="8" spans="2:12" ht="15.75" x14ac:dyDescent="0.25">
      <c r="B8" s="600" t="s">
        <v>65</v>
      </c>
      <c r="C8" s="798" t="s">
        <v>490</v>
      </c>
      <c r="D8" s="596">
        <v>20476</v>
      </c>
      <c r="E8" s="596">
        <v>360</v>
      </c>
      <c r="F8" s="596">
        <f>D8+E8</f>
        <v>20836</v>
      </c>
      <c r="G8" s="597">
        <f>F8/F11*100</f>
        <v>6.6057326193714472</v>
      </c>
      <c r="H8" s="684">
        <v>8899</v>
      </c>
      <c r="I8" s="599">
        <v>4360</v>
      </c>
      <c r="J8" s="762">
        <f>H8+I8</f>
        <v>13259</v>
      </c>
      <c r="K8" s="597">
        <f>J8/J$11*100</f>
        <v>4.2431244039656688</v>
      </c>
      <c r="L8" s="601">
        <f>J8/F8*100</f>
        <v>63.635054712996741</v>
      </c>
    </row>
    <row r="9" spans="2:12" ht="15.75" x14ac:dyDescent="0.25">
      <c r="B9" s="600" t="s">
        <v>66</v>
      </c>
      <c r="C9" s="798" t="s">
        <v>491</v>
      </c>
      <c r="D9" s="596">
        <v>186128</v>
      </c>
      <c r="E9" s="599">
        <v>106468</v>
      </c>
      <c r="F9" s="596">
        <f>D9+E9</f>
        <v>292596</v>
      </c>
      <c r="G9" s="597">
        <f>F9/F11*100</f>
        <v>92.763051521290464</v>
      </c>
      <c r="H9" s="661">
        <v>193000</v>
      </c>
      <c r="I9" s="599">
        <v>104028</v>
      </c>
      <c r="J9" s="762">
        <f t="shared" ref="J9:J10" si="0">H9+I9</f>
        <v>297028</v>
      </c>
      <c r="K9" s="597">
        <f t="shared" ref="K9:K10" si="1">J9/J$11*100</f>
        <v>95.054435135463805</v>
      </c>
      <c r="L9" s="601">
        <f t="shared" ref="L9:L10" si="2">J9/F9*100</f>
        <v>101.51471653747831</v>
      </c>
    </row>
    <row r="10" spans="2:12" ht="16.5" thickBot="1" x14ac:dyDescent="0.3">
      <c r="B10" s="600" t="s">
        <v>67</v>
      </c>
      <c r="C10" s="920" t="s">
        <v>492</v>
      </c>
      <c r="D10" s="596">
        <v>899</v>
      </c>
      <c r="E10" s="599">
        <v>1092</v>
      </c>
      <c r="F10" s="596">
        <f>D10+E10</f>
        <v>1991</v>
      </c>
      <c r="G10" s="597">
        <f>F10/F11*100</f>
        <v>0.63121585933809521</v>
      </c>
      <c r="H10" s="685">
        <v>1203</v>
      </c>
      <c r="I10" s="599">
        <v>992</v>
      </c>
      <c r="J10" s="762">
        <f t="shared" si="0"/>
        <v>2195</v>
      </c>
      <c r="K10" s="597">
        <f t="shared" si="1"/>
        <v>0.70244046057052889</v>
      </c>
      <c r="L10" s="601">
        <f t="shared" si="2"/>
        <v>110.24610748367654</v>
      </c>
    </row>
    <row r="11" spans="2:12" ht="16.5" thickBot="1" x14ac:dyDescent="0.3">
      <c r="B11" s="1129" t="s">
        <v>181</v>
      </c>
      <c r="C11" s="1130"/>
      <c r="D11" s="602">
        <f t="shared" ref="D11:K11" si="3">SUM(D8:D10)</f>
        <v>207503</v>
      </c>
      <c r="E11" s="602">
        <f t="shared" si="3"/>
        <v>107920</v>
      </c>
      <c r="F11" s="602">
        <f t="shared" si="3"/>
        <v>315423</v>
      </c>
      <c r="G11" s="603">
        <f t="shared" si="3"/>
        <v>100.00000000000001</v>
      </c>
      <c r="H11" s="604">
        <f t="shared" si="3"/>
        <v>203102</v>
      </c>
      <c r="I11" s="602">
        <f t="shared" si="3"/>
        <v>109380</v>
      </c>
      <c r="J11" s="602">
        <f t="shared" si="3"/>
        <v>312482</v>
      </c>
      <c r="K11" s="603">
        <f t="shared" si="3"/>
        <v>100</v>
      </c>
      <c r="L11" s="605">
        <f>J11/F11*100</f>
        <v>99.067601284624146</v>
      </c>
    </row>
    <row r="12" spans="2:12" x14ac:dyDescent="0.25">
      <c r="B12" s="19"/>
      <c r="C12" s="19"/>
      <c r="D12" s="19"/>
      <c r="E12" s="19"/>
      <c r="F12" s="19"/>
      <c r="G12" s="19"/>
      <c r="H12" s="19"/>
      <c r="I12" s="19"/>
      <c r="J12" s="19"/>
      <c r="K12" s="19"/>
      <c r="L12" s="19"/>
    </row>
  </sheetData>
  <mergeCells count="6">
    <mergeCell ref="B11:C11"/>
    <mergeCell ref="B4:L4"/>
    <mergeCell ref="B5:B6"/>
    <mergeCell ref="C5:C6"/>
    <mergeCell ref="D5:G5"/>
    <mergeCell ref="H5:K5"/>
  </mergeCells>
  <pageMargins left="0.7" right="0.7" top="0.75" bottom="0.75" header="0.3" footer="0.3"/>
  <pageSetup paperSize="9" orientation="portrait" r:id="rId1"/>
  <ignoredErrors>
    <ignoredError sqref="D11:E11 H11:I11"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6"/>
  <sheetViews>
    <sheetView workbookViewId="0">
      <selection activeCell="C19" sqref="C19"/>
    </sheetView>
  </sheetViews>
  <sheetFormatPr defaultRowHeight="15" x14ac:dyDescent="0.25"/>
  <cols>
    <col min="1" max="1" width="9.140625" style="147"/>
    <col min="2" max="2" width="8" style="147" customWidth="1"/>
    <col min="3" max="3" width="32.85546875" style="147" customWidth="1"/>
    <col min="4" max="4" width="13.140625" style="147" customWidth="1"/>
    <col min="5" max="5" width="13.42578125" style="147" customWidth="1"/>
    <col min="6" max="6" width="13.140625" style="147" customWidth="1"/>
    <col min="7" max="7" width="10.42578125" style="147" customWidth="1"/>
    <col min="8" max="8" width="12.42578125" style="147" customWidth="1"/>
    <col min="9" max="9" width="12.28515625" style="147" customWidth="1"/>
    <col min="10" max="10" width="12.42578125" style="147" customWidth="1"/>
    <col min="11" max="11" width="10.42578125" style="147" customWidth="1"/>
    <col min="12" max="12" width="11.28515625" style="147" customWidth="1"/>
    <col min="13" max="16384" width="9.140625" style="147"/>
  </cols>
  <sheetData>
    <row r="2" spans="2:12" ht="15.75" x14ac:dyDescent="0.25">
      <c r="B2" s="1"/>
      <c r="C2" s="1"/>
      <c r="D2" s="1"/>
      <c r="E2" s="1"/>
      <c r="F2" s="1"/>
      <c r="G2" s="1"/>
      <c r="H2" s="1"/>
      <c r="I2" s="1"/>
      <c r="J2" s="1"/>
      <c r="K2" s="1"/>
      <c r="L2" s="1"/>
    </row>
    <row r="3" spans="2:12" ht="20.100000000000001" customHeight="1" thickBot="1" x14ac:dyDescent="0.3">
      <c r="B3" s="1"/>
      <c r="C3" s="1"/>
      <c r="D3" s="1"/>
      <c r="E3" s="1"/>
      <c r="F3" s="1"/>
      <c r="G3" s="1"/>
      <c r="H3" s="1"/>
      <c r="I3" s="1"/>
      <c r="J3" s="1"/>
      <c r="K3" s="1"/>
      <c r="L3" s="150" t="s">
        <v>178</v>
      </c>
    </row>
    <row r="4" spans="2:12" ht="16.5" thickBot="1" x14ac:dyDescent="0.3">
      <c r="B4" s="1139" t="s">
        <v>493</v>
      </c>
      <c r="C4" s="1140"/>
      <c r="D4" s="1140"/>
      <c r="E4" s="1140"/>
      <c r="F4" s="1140"/>
      <c r="G4" s="1140"/>
      <c r="H4" s="1140"/>
      <c r="I4" s="1140"/>
      <c r="J4" s="1140"/>
      <c r="K4" s="1140"/>
      <c r="L4" s="1141"/>
    </row>
    <row r="5" spans="2:12" ht="14.45" customHeight="1" thickBot="1" x14ac:dyDescent="0.3">
      <c r="B5" s="1124" t="s">
        <v>163</v>
      </c>
      <c r="C5" s="1143" t="s">
        <v>208</v>
      </c>
      <c r="D5" s="1110" t="s">
        <v>135</v>
      </c>
      <c r="E5" s="1110"/>
      <c r="F5" s="1110"/>
      <c r="G5" s="1110"/>
      <c r="H5" s="1110" t="s">
        <v>147</v>
      </c>
      <c r="I5" s="1110"/>
      <c r="J5" s="1110"/>
      <c r="K5" s="1110"/>
      <c r="L5" s="293" t="s">
        <v>184</v>
      </c>
    </row>
    <row r="6" spans="2:12" ht="15" customHeight="1" x14ac:dyDescent="0.25">
      <c r="B6" s="1125"/>
      <c r="C6" s="1144"/>
      <c r="D6" s="1146" t="s">
        <v>494</v>
      </c>
      <c r="E6" s="1146" t="s">
        <v>181</v>
      </c>
      <c r="F6" s="1146" t="s">
        <v>495</v>
      </c>
      <c r="G6" s="1146" t="s">
        <v>6</v>
      </c>
      <c r="H6" s="1146" t="s">
        <v>494</v>
      </c>
      <c r="I6" s="1146" t="s">
        <v>181</v>
      </c>
      <c r="J6" s="1146" t="s">
        <v>495</v>
      </c>
      <c r="K6" s="1146" t="s">
        <v>6</v>
      </c>
      <c r="L6" s="1148" t="s">
        <v>132</v>
      </c>
    </row>
    <row r="7" spans="2:12" ht="15.75" customHeight="1" thickBot="1" x14ac:dyDescent="0.3">
      <c r="B7" s="1142"/>
      <c r="C7" s="1145"/>
      <c r="D7" s="1147"/>
      <c r="E7" s="1147"/>
      <c r="F7" s="1147"/>
      <c r="G7" s="1147"/>
      <c r="H7" s="1147"/>
      <c r="I7" s="1147"/>
      <c r="J7" s="1147"/>
      <c r="K7" s="1147"/>
      <c r="L7" s="1149"/>
    </row>
    <row r="8" spans="2:12" s="148" customFormat="1" ht="15.75" thickBot="1" x14ac:dyDescent="0.3">
      <c r="B8" s="609">
        <v>1</v>
      </c>
      <c r="C8" s="610">
        <v>2</v>
      </c>
      <c r="D8" s="610">
        <v>3</v>
      </c>
      <c r="E8" s="610">
        <v>4</v>
      </c>
      <c r="F8" s="610" t="s">
        <v>109</v>
      </c>
      <c r="G8" s="610">
        <v>6</v>
      </c>
      <c r="H8" s="610">
        <v>7</v>
      </c>
      <c r="I8" s="610">
        <v>8</v>
      </c>
      <c r="J8" s="610" t="s">
        <v>106</v>
      </c>
      <c r="K8" s="610">
        <v>10</v>
      </c>
      <c r="L8" s="611">
        <v>11</v>
      </c>
    </row>
    <row r="9" spans="2:12" ht="15.75" x14ac:dyDescent="0.25">
      <c r="B9" s="290" t="s">
        <v>65</v>
      </c>
      <c r="C9" s="921" t="s">
        <v>496</v>
      </c>
      <c r="D9" s="206">
        <v>48076</v>
      </c>
      <c r="E9" s="206">
        <v>0</v>
      </c>
      <c r="F9" s="206">
        <f t="shared" ref="F9:F15" si="0">D9+E9</f>
        <v>48076</v>
      </c>
      <c r="G9" s="149">
        <f>F9/F16*100</f>
        <v>15.430042301347353</v>
      </c>
      <c r="H9" s="684">
        <v>48076</v>
      </c>
      <c r="I9" s="669">
        <v>0</v>
      </c>
      <c r="J9" s="96">
        <f t="shared" ref="J9:J15" si="1">H9+I9</f>
        <v>48076</v>
      </c>
      <c r="K9" s="149">
        <f>J9/J16*100</f>
        <v>15.177613052317874</v>
      </c>
      <c r="L9" s="97">
        <f>J9/F9*100</f>
        <v>100</v>
      </c>
    </row>
    <row r="10" spans="2:12" ht="18.75" customHeight="1" x14ac:dyDescent="0.25">
      <c r="B10" s="290" t="s">
        <v>66</v>
      </c>
      <c r="C10" s="922" t="s">
        <v>286</v>
      </c>
      <c r="D10" s="206">
        <v>3868</v>
      </c>
      <c r="E10" s="206">
        <v>33100</v>
      </c>
      <c r="F10" s="206">
        <f t="shared" si="0"/>
        <v>36968</v>
      </c>
      <c r="G10" s="149">
        <f>F10/F16*100</f>
        <v>11.864918125389153</v>
      </c>
      <c r="H10" s="661">
        <v>3767</v>
      </c>
      <c r="I10" s="661">
        <v>33100</v>
      </c>
      <c r="J10" s="96">
        <f t="shared" si="1"/>
        <v>36867</v>
      </c>
      <c r="K10" s="149">
        <f>J10/J16*100</f>
        <v>11.638927123716677</v>
      </c>
      <c r="L10" s="97">
        <f>J10/F10*100</f>
        <v>99.726790737935517</v>
      </c>
    </row>
    <row r="11" spans="2:12" ht="20.25" customHeight="1" x14ac:dyDescent="0.25">
      <c r="B11" s="290" t="s">
        <v>67</v>
      </c>
      <c r="C11" s="922" t="s">
        <v>497</v>
      </c>
      <c r="D11" s="206">
        <v>209248</v>
      </c>
      <c r="E11" s="96">
        <v>0</v>
      </c>
      <c r="F11" s="96">
        <f t="shared" si="0"/>
        <v>209248</v>
      </c>
      <c r="G11" s="149">
        <f>F11/F16*100</f>
        <v>67.158363663206813</v>
      </c>
      <c r="H11" s="661">
        <v>212766</v>
      </c>
      <c r="I11" s="665">
        <v>0</v>
      </c>
      <c r="J11" s="96">
        <f t="shared" si="1"/>
        <v>212766</v>
      </c>
      <c r="K11" s="149">
        <f>J11/J16*100</f>
        <v>67.170314058770785</v>
      </c>
      <c r="L11" s="97">
        <f>J11/F11*100</f>
        <v>101.68125860223276</v>
      </c>
    </row>
    <row r="12" spans="2:12" ht="15.75" x14ac:dyDescent="0.25">
      <c r="B12" s="290" t="s">
        <v>69</v>
      </c>
      <c r="C12" s="922" t="s">
        <v>498</v>
      </c>
      <c r="D12" s="206">
        <v>0</v>
      </c>
      <c r="E12" s="206">
        <v>0</v>
      </c>
      <c r="F12" s="206">
        <f t="shared" si="0"/>
        <v>0</v>
      </c>
      <c r="G12" s="149">
        <f>F12/F16*100</f>
        <v>0</v>
      </c>
      <c r="H12" s="665">
        <v>0</v>
      </c>
      <c r="I12" s="665">
        <v>0</v>
      </c>
      <c r="J12" s="96">
        <f t="shared" si="1"/>
        <v>0</v>
      </c>
      <c r="K12" s="149">
        <f>J12/J16*100</f>
        <v>0</v>
      </c>
      <c r="L12" s="97">
        <v>0</v>
      </c>
    </row>
    <row r="13" spans="2:12" ht="15.75" x14ac:dyDescent="0.25">
      <c r="B13" s="290" t="s">
        <v>70</v>
      </c>
      <c r="C13" s="922" t="s">
        <v>499</v>
      </c>
      <c r="D13" s="206">
        <v>0</v>
      </c>
      <c r="E13" s="206">
        <v>9168</v>
      </c>
      <c r="F13" s="206">
        <f t="shared" si="0"/>
        <v>9168</v>
      </c>
      <c r="G13" s="149">
        <f>F13/F16*100</f>
        <v>2.9424791542298139</v>
      </c>
      <c r="H13" s="665">
        <v>0</v>
      </c>
      <c r="I13" s="661">
        <v>9536</v>
      </c>
      <c r="J13" s="96">
        <f t="shared" si="1"/>
        <v>9536</v>
      </c>
      <c r="K13" s="149">
        <f>J13/J16*100</f>
        <v>3.0105191377590321</v>
      </c>
      <c r="L13" s="97">
        <f>J13/F13*100</f>
        <v>104.01396160558465</v>
      </c>
    </row>
    <row r="14" spans="2:12" ht="15.75" x14ac:dyDescent="0.25">
      <c r="B14" s="290" t="s">
        <v>71</v>
      </c>
      <c r="C14" s="922" t="s">
        <v>500</v>
      </c>
      <c r="D14" s="206">
        <v>0</v>
      </c>
      <c r="E14" s="206">
        <v>3568</v>
      </c>
      <c r="F14" s="206">
        <f t="shared" si="0"/>
        <v>3568</v>
      </c>
      <c r="G14" s="149">
        <f>F14/F16*100</f>
        <v>1.1451533183128244</v>
      </c>
      <c r="H14" s="665">
        <v>0</v>
      </c>
      <c r="I14" s="661">
        <v>3568</v>
      </c>
      <c r="J14" s="96">
        <f t="shared" si="1"/>
        <v>3568</v>
      </c>
      <c r="K14" s="149">
        <f>J14/J16*100</f>
        <v>1.1264190733561479</v>
      </c>
      <c r="L14" s="97">
        <f>J14/F14*100</f>
        <v>100</v>
      </c>
    </row>
    <row r="15" spans="2:12" ht="16.5" thickBot="1" x14ac:dyDescent="0.3">
      <c r="B15" s="290" t="s">
        <v>72</v>
      </c>
      <c r="C15" s="923" t="s">
        <v>501</v>
      </c>
      <c r="D15" s="206">
        <v>104</v>
      </c>
      <c r="E15" s="206">
        <v>4442</v>
      </c>
      <c r="F15" s="206">
        <f t="shared" si="0"/>
        <v>4546</v>
      </c>
      <c r="G15" s="149">
        <f>F15/F16*100</f>
        <v>1.4590434375140415</v>
      </c>
      <c r="H15" s="685">
        <v>101</v>
      </c>
      <c r="I15" s="662">
        <v>5842</v>
      </c>
      <c r="J15" s="96">
        <f t="shared" si="1"/>
        <v>5943</v>
      </c>
      <c r="K15" s="149">
        <f>J15/J16*100</f>
        <v>1.8762075540794807</v>
      </c>
      <c r="L15" s="97">
        <f>J15/F15*100</f>
        <v>130.73031236251649</v>
      </c>
    </row>
    <row r="16" spans="2:12" ht="16.5" thickBot="1" x14ac:dyDescent="0.3">
      <c r="B16" s="1137" t="s">
        <v>502</v>
      </c>
      <c r="C16" s="1138"/>
      <c r="D16" s="612">
        <f t="shared" ref="D16:K16" si="2">SUM(D9:D15)</f>
        <v>261296</v>
      </c>
      <c r="E16" s="612">
        <f t="shared" si="2"/>
        <v>50278</v>
      </c>
      <c r="F16" s="612">
        <f t="shared" si="2"/>
        <v>311574</v>
      </c>
      <c r="G16" s="613">
        <f t="shared" si="2"/>
        <v>100</v>
      </c>
      <c r="H16" s="612">
        <f t="shared" si="2"/>
        <v>264710</v>
      </c>
      <c r="I16" s="154">
        <f t="shared" si="2"/>
        <v>52046</v>
      </c>
      <c r="J16" s="154">
        <f t="shared" si="2"/>
        <v>316756</v>
      </c>
      <c r="K16" s="613">
        <f t="shared" si="2"/>
        <v>100</v>
      </c>
      <c r="L16" s="157">
        <f>J16/F16*100</f>
        <v>101.66316830030746</v>
      </c>
    </row>
  </sheetData>
  <mergeCells count="15">
    <mergeCell ref="B16:C16"/>
    <mergeCell ref="B4:L4"/>
    <mergeCell ref="B5:B7"/>
    <mergeCell ref="C5:C7"/>
    <mergeCell ref="D5:G5"/>
    <mergeCell ref="H5:K5"/>
    <mergeCell ref="D6:D7"/>
    <mergeCell ref="E6:E7"/>
    <mergeCell ref="F6:F7"/>
    <mergeCell ref="G6:G7"/>
    <mergeCell ref="H6:H7"/>
    <mergeCell ref="I6:I7"/>
    <mergeCell ref="J6:J7"/>
    <mergeCell ref="K6:K7"/>
    <mergeCell ref="L6:L7"/>
  </mergeCells>
  <pageMargins left="0.7" right="0.7" top="0.75" bottom="0.75" header="0.3" footer="0.3"/>
  <pageSetup orientation="portrait" r:id="rId1"/>
  <ignoredErrors>
    <ignoredError sqref="D16:E16 H16:I1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C15" sqref="C15"/>
    </sheetView>
  </sheetViews>
  <sheetFormatPr defaultColWidth="9.140625" defaultRowHeight="15" x14ac:dyDescent="0.25"/>
  <cols>
    <col min="1" max="2" width="9.140625" style="18"/>
    <col min="3" max="3" width="31" style="18" customWidth="1"/>
    <col min="4" max="5" width="14.85546875" style="18" customWidth="1"/>
    <col min="6" max="6" width="14" style="18" customWidth="1"/>
    <col min="7" max="7" width="14.140625" style="18" customWidth="1"/>
    <col min="8" max="8" width="13.85546875" style="18" customWidth="1"/>
    <col min="9" max="9" width="13.140625" style="18" customWidth="1"/>
    <col min="10" max="10" width="12" style="18" customWidth="1"/>
    <col min="11" max="11" width="13" style="18" customWidth="1"/>
    <col min="12" max="16384" width="9.140625" style="18"/>
  </cols>
  <sheetData>
    <row r="2" spans="2:11" ht="15.75" x14ac:dyDescent="0.25">
      <c r="C2" s="72"/>
    </row>
    <row r="3" spans="2:11" ht="15.75" x14ac:dyDescent="0.25">
      <c r="C3" s="12"/>
      <c r="D3" s="12"/>
      <c r="E3" s="12"/>
      <c r="F3" s="12"/>
      <c r="G3" s="12"/>
      <c r="H3" s="12"/>
      <c r="I3" s="12"/>
      <c r="J3" s="12"/>
      <c r="K3" s="12"/>
    </row>
    <row r="4" spans="2:11" ht="16.5" thickBot="1" x14ac:dyDescent="0.3">
      <c r="C4" s="73" t="s">
        <v>1</v>
      </c>
      <c r="D4" s="46"/>
      <c r="E4" s="46"/>
      <c r="F4" s="46"/>
      <c r="G4" s="46"/>
      <c r="H4" s="46"/>
      <c r="I4" s="46"/>
      <c r="J4" s="46"/>
      <c r="K4" s="64" t="s">
        <v>178</v>
      </c>
    </row>
    <row r="5" spans="2:11" ht="20.100000000000001" customHeight="1" thickBot="1" x14ac:dyDescent="0.3">
      <c r="B5" s="975" t="s">
        <v>185</v>
      </c>
      <c r="C5" s="976"/>
      <c r="D5" s="976"/>
      <c r="E5" s="976"/>
      <c r="F5" s="976"/>
      <c r="G5" s="976"/>
      <c r="H5" s="976"/>
      <c r="I5" s="976"/>
      <c r="J5" s="976"/>
      <c r="K5" s="977"/>
    </row>
    <row r="6" spans="2:11" ht="18" customHeight="1" x14ac:dyDescent="0.25">
      <c r="B6" s="973" t="s">
        <v>163</v>
      </c>
      <c r="C6" s="978" t="s">
        <v>186</v>
      </c>
      <c r="D6" s="978" t="s">
        <v>57</v>
      </c>
      <c r="E6" s="978"/>
      <c r="F6" s="978" t="s">
        <v>133</v>
      </c>
      <c r="G6" s="978"/>
      <c r="H6" s="981" t="s">
        <v>139</v>
      </c>
      <c r="I6" s="981"/>
      <c r="J6" s="978" t="s">
        <v>184</v>
      </c>
      <c r="K6" s="980"/>
    </row>
    <row r="7" spans="2:11" ht="16.5" thickBot="1" x14ac:dyDescent="0.3">
      <c r="B7" s="974"/>
      <c r="C7" s="979"/>
      <c r="D7" s="848" t="s">
        <v>182</v>
      </c>
      <c r="E7" s="848" t="s">
        <v>183</v>
      </c>
      <c r="F7" s="848" t="s">
        <v>182</v>
      </c>
      <c r="G7" s="848" t="s">
        <v>183</v>
      </c>
      <c r="H7" s="848" t="s">
        <v>182</v>
      </c>
      <c r="I7" s="848" t="s">
        <v>183</v>
      </c>
      <c r="J7" s="208" t="s">
        <v>121</v>
      </c>
      <c r="K7" s="110" t="s">
        <v>122</v>
      </c>
    </row>
    <row r="8" spans="2:11" ht="15.75" thickBot="1" x14ac:dyDescent="0.3">
      <c r="B8" s="221">
        <v>1</v>
      </c>
      <c r="C8" s="346">
        <v>2</v>
      </c>
      <c r="D8" s="346">
        <v>3</v>
      </c>
      <c r="E8" s="346">
        <v>4</v>
      </c>
      <c r="F8" s="346">
        <v>5</v>
      </c>
      <c r="G8" s="346">
        <v>6</v>
      </c>
      <c r="H8" s="346">
        <v>7</v>
      </c>
      <c r="I8" s="346">
        <v>8</v>
      </c>
      <c r="J8" s="346">
        <v>9</v>
      </c>
      <c r="K8" s="347">
        <v>10</v>
      </c>
    </row>
    <row r="9" spans="2:11" ht="15.75" x14ac:dyDescent="0.25">
      <c r="B9" s="348" t="s">
        <v>65</v>
      </c>
      <c r="C9" s="871" t="s">
        <v>187</v>
      </c>
      <c r="D9" s="104">
        <v>41619</v>
      </c>
      <c r="E9" s="115">
        <f>D9/D$12*100</f>
        <v>3.2022029716111193</v>
      </c>
      <c r="F9" s="104">
        <v>41619</v>
      </c>
      <c r="G9" s="115">
        <f>F9/F$12*100</f>
        <v>3.2022005078094948</v>
      </c>
      <c r="H9" s="104">
        <v>41619</v>
      </c>
      <c r="I9" s="115">
        <f>H9/H12*100</f>
        <v>3.2022005078094948</v>
      </c>
      <c r="J9" s="349">
        <f>F9/D9*100</f>
        <v>100</v>
      </c>
      <c r="K9" s="350">
        <f>H9/F9*100</f>
        <v>100</v>
      </c>
    </row>
    <row r="10" spans="2:11" ht="18.75" customHeight="1" x14ac:dyDescent="0.25">
      <c r="B10" s="351" t="s">
        <v>66</v>
      </c>
      <c r="C10" s="872" t="s">
        <v>188</v>
      </c>
      <c r="D10" s="66">
        <v>139355</v>
      </c>
      <c r="E10" s="116">
        <f t="shared" ref="E10:E11" si="0">D10/D$12*100</f>
        <v>10.722097962682128</v>
      </c>
      <c r="F10" s="66">
        <v>140547</v>
      </c>
      <c r="G10" s="116">
        <f t="shared" ref="G10:G11" si="1">F10/F$12*100</f>
        <v>10.813803185350466</v>
      </c>
      <c r="H10" s="66">
        <v>140602</v>
      </c>
      <c r="I10" s="116">
        <f>H10/H12*100</f>
        <v>10.818034931137955</v>
      </c>
      <c r="J10" s="344">
        <f t="shared" ref="J10:J12" si="2">F10/D10*100</f>
        <v>100.85536938035951</v>
      </c>
      <c r="K10" s="352">
        <f t="shared" ref="K10:K12" si="3">H10/F10*100</f>
        <v>100.03913281678014</v>
      </c>
    </row>
    <row r="11" spans="2:11" ht="20.25" customHeight="1" thickBot="1" x14ac:dyDescent="0.3">
      <c r="B11" s="353" t="s">
        <v>67</v>
      </c>
      <c r="C11" s="872" t="s">
        <v>189</v>
      </c>
      <c r="D11" s="354">
        <v>1118725</v>
      </c>
      <c r="E11" s="121">
        <f t="shared" si="0"/>
        <v>86.075699065706758</v>
      </c>
      <c r="F11" s="354">
        <v>1117534</v>
      </c>
      <c r="G11" s="121">
        <f t="shared" si="1"/>
        <v>85.983996306840041</v>
      </c>
      <c r="H11" s="354">
        <v>1117479</v>
      </c>
      <c r="I11" s="121">
        <f>H11/H12*100</f>
        <v>85.979764561052548</v>
      </c>
      <c r="J11" s="355">
        <f t="shared" si="2"/>
        <v>99.893539520436221</v>
      </c>
      <c r="K11" s="356">
        <f t="shared" si="3"/>
        <v>99.995078449514736</v>
      </c>
    </row>
    <row r="12" spans="2:11" ht="19.5" customHeight="1" thickBot="1" x14ac:dyDescent="0.3">
      <c r="B12" s="971" t="s">
        <v>181</v>
      </c>
      <c r="C12" s="972"/>
      <c r="D12" s="65">
        <f t="shared" ref="D12:I12" si="4">SUM(D9:D11)</f>
        <v>1299699</v>
      </c>
      <c r="E12" s="86">
        <f t="shared" si="4"/>
        <v>100</v>
      </c>
      <c r="F12" s="65">
        <f t="shared" si="4"/>
        <v>1299700</v>
      </c>
      <c r="G12" s="86">
        <f t="shared" si="4"/>
        <v>100</v>
      </c>
      <c r="H12" s="65">
        <f t="shared" si="4"/>
        <v>1299700</v>
      </c>
      <c r="I12" s="86">
        <f t="shared" si="4"/>
        <v>100</v>
      </c>
      <c r="J12" s="241">
        <f t="shared" si="2"/>
        <v>100.0000769408917</v>
      </c>
      <c r="K12" s="127">
        <f t="shared" si="3"/>
        <v>100</v>
      </c>
    </row>
  </sheetData>
  <mergeCells count="8">
    <mergeCell ref="B12:C12"/>
    <mergeCell ref="B6:B7"/>
    <mergeCell ref="B5:K5"/>
    <mergeCell ref="C6:C7"/>
    <mergeCell ref="D6:E6"/>
    <mergeCell ref="F6:G6"/>
    <mergeCell ref="J6:K6"/>
    <mergeCell ref="H6:I6"/>
  </mergeCells>
  <pageMargins left="0.7" right="0.7" top="0.75" bottom="0.75" header="0.3" footer="0.3"/>
  <pageSetup paperSize="9" orientation="portrait" r:id="rId1"/>
  <ignoredErrors>
    <ignoredError sqref="F12:H12 D12:E12"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workbookViewId="0">
      <selection activeCell="C14" sqref="C14"/>
    </sheetView>
  </sheetViews>
  <sheetFormatPr defaultRowHeight="15" x14ac:dyDescent="0.25"/>
  <cols>
    <col min="2" max="2" width="7.140625" customWidth="1"/>
    <col min="3" max="3" width="29.5703125" customWidth="1"/>
    <col min="4" max="4" width="15" customWidth="1"/>
    <col min="5" max="5" width="12.7109375" customWidth="1"/>
    <col min="6" max="6" width="13.140625" customWidth="1"/>
    <col min="7" max="7" width="12.5703125" customWidth="1"/>
    <col min="8" max="8" width="13.85546875" customWidth="1"/>
    <col min="9" max="9" width="14" customWidth="1"/>
    <col min="10" max="10" width="14.7109375" customWidth="1"/>
  </cols>
  <sheetData>
    <row r="2" spans="2:10" x14ac:dyDescent="0.25">
      <c r="B2" s="151"/>
      <c r="C2" s="151"/>
      <c r="D2" s="151"/>
      <c r="E2" s="151"/>
      <c r="F2" s="151"/>
      <c r="G2" s="151"/>
      <c r="H2" s="151"/>
      <c r="I2" s="151"/>
      <c r="J2" s="151"/>
    </row>
    <row r="3" spans="2:10" ht="20.100000000000001" customHeight="1" thickBot="1" x14ac:dyDescent="0.3">
      <c r="B3" s="147"/>
      <c r="C3" s="1"/>
      <c r="D3" s="1"/>
      <c r="E3" s="1"/>
      <c r="F3" s="1"/>
      <c r="G3" s="1"/>
      <c r="H3" s="1"/>
      <c r="I3" s="1"/>
      <c r="J3" s="150" t="s">
        <v>178</v>
      </c>
    </row>
    <row r="4" spans="2:10" ht="16.5" thickBot="1" x14ac:dyDescent="0.3">
      <c r="B4" s="1152" t="s">
        <v>503</v>
      </c>
      <c r="C4" s="1153"/>
      <c r="D4" s="1153"/>
      <c r="E4" s="1153"/>
      <c r="F4" s="1153"/>
      <c r="G4" s="1153"/>
      <c r="H4" s="1153"/>
      <c r="I4" s="1153"/>
      <c r="J4" s="1154"/>
    </row>
    <row r="5" spans="2:10" ht="15.75" x14ac:dyDescent="0.25">
      <c r="B5" s="1124" t="s">
        <v>163</v>
      </c>
      <c r="C5" s="1110" t="s">
        <v>208</v>
      </c>
      <c r="D5" s="1155" t="s">
        <v>135</v>
      </c>
      <c r="E5" s="1155"/>
      <c r="F5" s="1155"/>
      <c r="G5" s="1155" t="s">
        <v>147</v>
      </c>
      <c r="H5" s="1155"/>
      <c r="I5" s="1155"/>
      <c r="J5" s="794" t="s">
        <v>184</v>
      </c>
    </row>
    <row r="6" spans="2:10" ht="16.5" thickBot="1" x14ac:dyDescent="0.3">
      <c r="B6" s="1142"/>
      <c r="C6" s="1111"/>
      <c r="D6" s="851" t="s">
        <v>488</v>
      </c>
      <c r="E6" s="851" t="s">
        <v>489</v>
      </c>
      <c r="F6" s="851" t="s">
        <v>181</v>
      </c>
      <c r="G6" s="851" t="s">
        <v>488</v>
      </c>
      <c r="H6" s="851" t="s">
        <v>489</v>
      </c>
      <c r="I6" s="851" t="s">
        <v>181</v>
      </c>
      <c r="J6" s="294" t="s">
        <v>130</v>
      </c>
    </row>
    <row r="7" spans="2:10" ht="12" customHeight="1" thickBot="1" x14ac:dyDescent="0.3">
      <c r="B7" s="616">
        <v>1</v>
      </c>
      <c r="C7" s="610">
        <v>2</v>
      </c>
      <c r="D7" s="610">
        <v>3</v>
      </c>
      <c r="E7" s="610">
        <v>4</v>
      </c>
      <c r="F7" s="610" t="s">
        <v>105</v>
      </c>
      <c r="G7" s="610">
        <v>6</v>
      </c>
      <c r="H7" s="610">
        <v>7</v>
      </c>
      <c r="I7" s="610" t="s">
        <v>110</v>
      </c>
      <c r="J7" s="611">
        <v>9</v>
      </c>
    </row>
    <row r="8" spans="2:10" ht="15.75" x14ac:dyDescent="0.25">
      <c r="B8" s="152" t="s">
        <v>65</v>
      </c>
      <c r="C8" s="798" t="s">
        <v>504</v>
      </c>
      <c r="D8" s="96">
        <v>389972</v>
      </c>
      <c r="E8" s="96">
        <v>150918</v>
      </c>
      <c r="F8" s="96">
        <f>D8+E8</f>
        <v>540890</v>
      </c>
      <c r="G8" s="684">
        <v>384381</v>
      </c>
      <c r="H8" s="684">
        <v>153977</v>
      </c>
      <c r="I8" s="96">
        <f>G8+H8</f>
        <v>538358</v>
      </c>
      <c r="J8" s="97">
        <f>I8/F8*100</f>
        <v>99.531882637874617</v>
      </c>
    </row>
    <row r="9" spans="2:10" ht="16.5" thickBot="1" x14ac:dyDescent="0.3">
      <c r="B9" s="152" t="s">
        <v>66</v>
      </c>
      <c r="C9" s="798" t="s">
        <v>505</v>
      </c>
      <c r="D9" s="96">
        <v>4108</v>
      </c>
      <c r="E9" s="96">
        <v>2936</v>
      </c>
      <c r="F9" s="96">
        <f>D9+E9</f>
        <v>7044</v>
      </c>
      <c r="G9" s="662">
        <v>4306</v>
      </c>
      <c r="H9" s="662">
        <v>3430</v>
      </c>
      <c r="I9" s="96">
        <f>G9+H9</f>
        <v>7736</v>
      </c>
      <c r="J9" s="97">
        <f>I9/F9*100</f>
        <v>109.82396365701305</v>
      </c>
    </row>
    <row r="10" spans="2:10" ht="16.5" thickBot="1" x14ac:dyDescent="0.3">
      <c r="B10" s="1150" t="s">
        <v>506</v>
      </c>
      <c r="C10" s="1151"/>
      <c r="D10" s="614">
        <f t="shared" ref="D10:I10" si="0">D8-D9</f>
        <v>385864</v>
      </c>
      <c r="E10" s="614">
        <f t="shared" si="0"/>
        <v>147982</v>
      </c>
      <c r="F10" s="614">
        <f>F8-F9</f>
        <v>533846</v>
      </c>
      <c r="G10" s="154">
        <f t="shared" si="0"/>
        <v>380075</v>
      </c>
      <c r="H10" s="154">
        <f t="shared" si="0"/>
        <v>150547</v>
      </c>
      <c r="I10" s="154">
        <f t="shared" si="0"/>
        <v>530622</v>
      </c>
      <c r="J10" s="615">
        <f>I10/F10*100</f>
        <v>99.396080517602456</v>
      </c>
    </row>
  </sheetData>
  <mergeCells count="6">
    <mergeCell ref="B10:C10"/>
    <mergeCell ref="B4:J4"/>
    <mergeCell ref="B5:B6"/>
    <mergeCell ref="C5:C6"/>
    <mergeCell ref="D5:F5"/>
    <mergeCell ref="G5:I5"/>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3"/>
  <sheetViews>
    <sheetView topLeftCell="A4" workbookViewId="0">
      <selection activeCell="C25" sqref="C25"/>
    </sheetView>
  </sheetViews>
  <sheetFormatPr defaultRowHeight="15.75" x14ac:dyDescent="0.25"/>
  <cols>
    <col min="1" max="1" width="9.140625" style="1"/>
    <col min="2" max="2" width="7.85546875" style="1" customWidth="1"/>
    <col min="3" max="3" width="26.28515625" style="1" customWidth="1"/>
    <col min="4" max="4" width="19.7109375" style="1" customWidth="1"/>
    <col min="5" max="5" width="17.42578125" style="1" customWidth="1"/>
    <col min="6" max="6" width="16.42578125" style="1" customWidth="1"/>
    <col min="7" max="7" width="15" style="1" customWidth="1"/>
    <col min="8" max="8" width="13.28515625" style="1" customWidth="1"/>
    <col min="9" max="16384" width="9.140625" style="1"/>
  </cols>
  <sheetData>
    <row r="3" spans="2:8" ht="16.5" thickBot="1" x14ac:dyDescent="0.3">
      <c r="H3" s="150" t="s">
        <v>178</v>
      </c>
    </row>
    <row r="4" spans="2:8" ht="16.5" thickBot="1" x14ac:dyDescent="0.3">
      <c r="B4" s="1152" t="s">
        <v>507</v>
      </c>
      <c r="C4" s="1153"/>
      <c r="D4" s="1153"/>
      <c r="E4" s="1153"/>
      <c r="F4" s="1153"/>
      <c r="G4" s="1153"/>
      <c r="H4" s="1154"/>
    </row>
    <row r="5" spans="2:8" ht="15.75" customHeight="1" x14ac:dyDescent="0.25">
      <c r="B5" s="1124" t="s">
        <v>163</v>
      </c>
      <c r="C5" s="1086" t="s">
        <v>508</v>
      </c>
      <c r="D5" s="1086" t="s">
        <v>509</v>
      </c>
      <c r="E5" s="924" t="s">
        <v>510</v>
      </c>
      <c r="F5" s="924" t="s">
        <v>511</v>
      </c>
      <c r="G5" s="1086" t="s">
        <v>181</v>
      </c>
      <c r="H5" s="1156" t="s">
        <v>6</v>
      </c>
    </row>
    <row r="6" spans="2:8" ht="16.5" thickBot="1" x14ac:dyDescent="0.3">
      <c r="B6" s="1142"/>
      <c r="C6" s="1087"/>
      <c r="D6" s="1087"/>
      <c r="E6" s="925" t="s">
        <v>512</v>
      </c>
      <c r="F6" s="925" t="s">
        <v>513</v>
      </c>
      <c r="G6" s="1087"/>
      <c r="H6" s="1157"/>
    </row>
    <row r="7" spans="2:8" ht="16.5" thickBot="1" x14ac:dyDescent="0.3">
      <c r="B7" s="609">
        <v>1</v>
      </c>
      <c r="C7" s="618">
        <v>2</v>
      </c>
      <c r="D7" s="618">
        <v>3</v>
      </c>
      <c r="E7" s="618">
        <v>4</v>
      </c>
      <c r="F7" s="618">
        <v>5</v>
      </c>
      <c r="G7" s="618" t="s">
        <v>111</v>
      </c>
      <c r="H7" s="619">
        <v>7</v>
      </c>
    </row>
    <row r="8" spans="2:8" x14ac:dyDescent="0.25">
      <c r="B8" s="708" t="s">
        <v>65</v>
      </c>
      <c r="C8" s="1158" t="s">
        <v>514</v>
      </c>
      <c r="D8" s="1158"/>
      <c r="E8" s="709"/>
      <c r="F8" s="710"/>
      <c r="G8" s="711"/>
      <c r="H8" s="712"/>
    </row>
    <row r="9" spans="2:8" x14ac:dyDescent="0.25">
      <c r="B9" s="161" t="s">
        <v>59</v>
      </c>
      <c r="C9" s="798" t="s">
        <v>515</v>
      </c>
      <c r="D9" s="665">
        <v>265</v>
      </c>
      <c r="E9" s="661">
        <v>8457</v>
      </c>
      <c r="F9" s="665">
        <v>75</v>
      </c>
      <c r="G9" s="96">
        <f>D9+E9+F9</f>
        <v>8797</v>
      </c>
      <c r="H9" s="291">
        <f>G9/G$14*100</f>
        <v>54.919465601198645</v>
      </c>
    </row>
    <row r="10" spans="2:8" x14ac:dyDescent="0.25">
      <c r="B10" s="161" t="s">
        <v>60</v>
      </c>
      <c r="C10" s="798" t="s">
        <v>516</v>
      </c>
      <c r="D10" s="665">
        <v>184</v>
      </c>
      <c r="E10" s="661">
        <v>3084</v>
      </c>
      <c r="F10" s="665">
        <v>5</v>
      </c>
      <c r="G10" s="96">
        <f>D10+E10+F10</f>
        <v>3273</v>
      </c>
      <c r="H10" s="291">
        <f t="shared" ref="H10:H13" si="0">G10/G$14*100</f>
        <v>20.433262579597951</v>
      </c>
    </row>
    <row r="11" spans="2:8" x14ac:dyDescent="0.25">
      <c r="B11" s="161" t="s">
        <v>61</v>
      </c>
      <c r="C11" s="798" t="s">
        <v>517</v>
      </c>
      <c r="D11" s="665">
        <v>8</v>
      </c>
      <c r="E11" s="661">
        <v>1078</v>
      </c>
      <c r="F11" s="665">
        <v>1</v>
      </c>
      <c r="G11" s="96">
        <f>D11+E11+F11</f>
        <v>1087</v>
      </c>
      <c r="H11" s="291">
        <f t="shared" si="0"/>
        <v>6.7861156199275809</v>
      </c>
    </row>
    <row r="12" spans="2:8" x14ac:dyDescent="0.25">
      <c r="B12" s="161" t="s">
        <v>62</v>
      </c>
      <c r="C12" s="798" t="s">
        <v>518</v>
      </c>
      <c r="D12" s="665">
        <v>77</v>
      </c>
      <c r="E12" s="661">
        <v>2578</v>
      </c>
      <c r="F12" s="665">
        <v>17</v>
      </c>
      <c r="G12" s="96">
        <f>D12+E12+F12</f>
        <v>2672</v>
      </c>
      <c r="H12" s="291">
        <f t="shared" si="0"/>
        <v>16.68123361218629</v>
      </c>
    </row>
    <row r="13" spans="2:8" ht="16.5" thickBot="1" x14ac:dyDescent="0.3">
      <c r="B13" s="161" t="s">
        <v>63</v>
      </c>
      <c r="C13" s="799" t="s">
        <v>268</v>
      </c>
      <c r="D13" s="685">
        <v>25</v>
      </c>
      <c r="E13" s="685">
        <v>164</v>
      </c>
      <c r="F13" s="685">
        <v>0</v>
      </c>
      <c r="G13" s="96">
        <f>D13+E13+F13</f>
        <v>189</v>
      </c>
      <c r="H13" s="291">
        <f t="shared" si="0"/>
        <v>1.1799225870895242</v>
      </c>
    </row>
    <row r="14" spans="2:8" ht="16.5" thickBot="1" x14ac:dyDescent="0.3">
      <c r="B14" s="1159" t="s">
        <v>519</v>
      </c>
      <c r="C14" s="1160"/>
      <c r="D14" s="686">
        <f>SUM(D9:D13)</f>
        <v>559</v>
      </c>
      <c r="E14" s="686">
        <f>SUM(E9:E13)</f>
        <v>15361</v>
      </c>
      <c r="F14" s="686">
        <f>SUM(F9:F13)</f>
        <v>98</v>
      </c>
      <c r="G14" s="154">
        <f>SUM(G9:G13)</f>
        <v>16018</v>
      </c>
      <c r="H14" s="157">
        <f>SUM(H9:H13)</f>
        <v>99.999999999999986</v>
      </c>
    </row>
    <row r="15" spans="2:8" x14ac:dyDescent="0.25">
      <c r="B15" s="713" t="s">
        <v>66</v>
      </c>
      <c r="C15" s="1161" t="s">
        <v>267</v>
      </c>
      <c r="D15" s="1161"/>
      <c r="E15" s="714"/>
      <c r="F15" s="714"/>
      <c r="G15" s="715"/>
      <c r="H15" s="716"/>
    </row>
    <row r="16" spans="2:8" x14ac:dyDescent="0.25">
      <c r="B16" s="83" t="s">
        <v>59</v>
      </c>
      <c r="C16" s="798" t="s">
        <v>515</v>
      </c>
      <c r="D16" s="661">
        <v>2417</v>
      </c>
      <c r="E16" s="661">
        <v>81258</v>
      </c>
      <c r="F16" s="665">
        <v>276</v>
      </c>
      <c r="G16" s="96">
        <f t="shared" ref="G16:G21" si="1">D16+E16+F16</f>
        <v>83951</v>
      </c>
      <c r="H16" s="291">
        <f>G16/G22*100</f>
        <v>16.250551679816649</v>
      </c>
    </row>
    <row r="17" spans="2:8" x14ac:dyDescent="0.25">
      <c r="B17" s="83" t="s">
        <v>60</v>
      </c>
      <c r="C17" s="798" t="s">
        <v>516</v>
      </c>
      <c r="D17" s="665">
        <v>599</v>
      </c>
      <c r="E17" s="661">
        <v>11431</v>
      </c>
      <c r="F17" s="665">
        <v>47</v>
      </c>
      <c r="G17" s="96">
        <f t="shared" si="1"/>
        <v>12077</v>
      </c>
      <c r="H17" s="291">
        <f>G17/G22*100</f>
        <v>2.3377674195321756</v>
      </c>
    </row>
    <row r="18" spans="2:8" x14ac:dyDescent="0.25">
      <c r="B18" s="83" t="s">
        <v>61</v>
      </c>
      <c r="C18" s="798" t="s">
        <v>517</v>
      </c>
      <c r="D18" s="661">
        <v>5093</v>
      </c>
      <c r="E18" s="661">
        <v>161175</v>
      </c>
      <c r="F18" s="665">
        <v>351</v>
      </c>
      <c r="G18" s="96">
        <f t="shared" si="1"/>
        <v>166619</v>
      </c>
      <c r="H18" s="291">
        <f>G18/G22*100</f>
        <v>32.252750656208626</v>
      </c>
    </row>
    <row r="19" spans="2:8" x14ac:dyDescent="0.25">
      <c r="B19" s="83" t="s">
        <v>62</v>
      </c>
      <c r="C19" s="798" t="s">
        <v>518</v>
      </c>
      <c r="D19" s="665">
        <v>327</v>
      </c>
      <c r="E19" s="661">
        <v>10940</v>
      </c>
      <c r="F19" s="665">
        <v>33</v>
      </c>
      <c r="G19" s="96">
        <f t="shared" si="1"/>
        <v>11300</v>
      </c>
      <c r="H19" s="291">
        <f>G19/G22*100</f>
        <v>2.1873620800458378</v>
      </c>
    </row>
    <row r="20" spans="2:8" x14ac:dyDescent="0.25">
      <c r="B20" s="83" t="s">
        <v>63</v>
      </c>
      <c r="C20" s="926" t="s">
        <v>520</v>
      </c>
      <c r="D20" s="661">
        <v>3315</v>
      </c>
      <c r="E20" s="661">
        <v>118060</v>
      </c>
      <c r="F20" s="665">
        <v>279</v>
      </c>
      <c r="G20" s="96">
        <f t="shared" si="1"/>
        <v>121654</v>
      </c>
      <c r="H20" s="291">
        <f>G20/G22*100</f>
        <v>23.548791724415608</v>
      </c>
    </row>
    <row r="21" spans="2:8" ht="16.5" thickBot="1" x14ac:dyDescent="0.3">
      <c r="B21" s="83" t="s">
        <v>64</v>
      </c>
      <c r="C21" s="927" t="s">
        <v>268</v>
      </c>
      <c r="D21" s="662">
        <v>18603</v>
      </c>
      <c r="E21" s="662">
        <v>101387</v>
      </c>
      <c r="F21" s="662">
        <v>1013</v>
      </c>
      <c r="G21" s="96">
        <f t="shared" si="1"/>
        <v>121003</v>
      </c>
      <c r="H21" s="291">
        <f>G21/G22*100</f>
        <v>23.422776439981106</v>
      </c>
    </row>
    <row r="22" spans="2:8" ht="16.5" thickBot="1" x14ac:dyDescent="0.3">
      <c r="B22" s="1137" t="s">
        <v>521</v>
      </c>
      <c r="C22" s="1138"/>
      <c r="D22" s="154">
        <f>SUM(D16:D21)</f>
        <v>30354</v>
      </c>
      <c r="E22" s="154">
        <f>SUM(E16:E21)</f>
        <v>484251</v>
      </c>
      <c r="F22" s="154">
        <f>SUM(F16:F21)</f>
        <v>1999</v>
      </c>
      <c r="G22" s="154">
        <f>SUM(G16:G21)</f>
        <v>516604</v>
      </c>
      <c r="H22" s="157">
        <f>SUM(H16:H21)</f>
        <v>100</v>
      </c>
    </row>
    <row r="23" spans="2:8" ht="16.5" thickBot="1" x14ac:dyDescent="0.3">
      <c r="B23" s="1162" t="s">
        <v>522</v>
      </c>
      <c r="C23" s="1145"/>
      <c r="D23" s="153">
        <f>D14+D22</f>
        <v>30913</v>
      </c>
      <c r="E23" s="153">
        <f>E14+E22</f>
        <v>499612</v>
      </c>
      <c r="F23" s="153">
        <f>F14+F22</f>
        <v>2097</v>
      </c>
      <c r="G23" s="153">
        <f>G14+G22</f>
        <v>532622</v>
      </c>
      <c r="H23" s="294" t="s">
        <v>24</v>
      </c>
    </row>
  </sheetData>
  <mergeCells count="11">
    <mergeCell ref="C8:D8"/>
    <mergeCell ref="B14:C14"/>
    <mergeCell ref="C15:D15"/>
    <mergeCell ref="B22:C22"/>
    <mergeCell ref="B23:C23"/>
    <mergeCell ref="B4:H4"/>
    <mergeCell ref="B5:B6"/>
    <mergeCell ref="C5:C6"/>
    <mergeCell ref="D5:D6"/>
    <mergeCell ref="G5:G6"/>
    <mergeCell ref="H5:H6"/>
  </mergeCells>
  <pageMargins left="0.7" right="0.7" top="0.75" bottom="0.7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6"/>
  <sheetViews>
    <sheetView workbookViewId="0">
      <selection activeCell="D19" sqref="D19"/>
    </sheetView>
  </sheetViews>
  <sheetFormatPr defaultRowHeight="15" x14ac:dyDescent="0.25"/>
  <cols>
    <col min="1" max="1" width="9.140625" style="159"/>
    <col min="2" max="2" width="7" style="159" customWidth="1"/>
    <col min="3" max="3" width="14.28515625" style="159" customWidth="1"/>
    <col min="4" max="4" width="15.5703125" style="159" customWidth="1"/>
    <col min="5" max="5" width="15" style="159" customWidth="1"/>
    <col min="6" max="6" width="12.28515625" style="159" customWidth="1"/>
    <col min="7" max="7" width="15.5703125" style="159" customWidth="1"/>
    <col min="8" max="8" width="14.140625" style="159" customWidth="1"/>
    <col min="9" max="9" width="15.85546875" style="159" customWidth="1"/>
    <col min="10" max="10" width="14.28515625" style="159" customWidth="1"/>
    <col min="11" max="12" width="15.140625" style="159" customWidth="1"/>
    <col min="13" max="13" width="13.42578125" style="159" customWidth="1"/>
    <col min="14" max="14" width="19.85546875" style="159" customWidth="1"/>
    <col min="15" max="16384" width="9.140625" style="159"/>
  </cols>
  <sheetData>
    <row r="2" spans="2:14" ht="15.75" x14ac:dyDescent="0.25">
      <c r="B2" s="158"/>
      <c r="C2" s="2"/>
      <c r="D2" s="2"/>
      <c r="E2" s="2"/>
      <c r="F2" s="2"/>
      <c r="G2" s="2"/>
      <c r="H2" s="2"/>
      <c r="I2" s="2"/>
      <c r="J2" s="2"/>
      <c r="K2" s="2"/>
      <c r="L2" s="2"/>
      <c r="M2" s="2"/>
      <c r="N2" s="2"/>
    </row>
    <row r="3" spans="2:14" ht="16.5" thickBot="1" x14ac:dyDescent="0.3">
      <c r="B3" s="158" t="s">
        <v>48</v>
      </c>
      <c r="C3" s="2"/>
      <c r="D3" s="2"/>
      <c r="E3" s="2"/>
      <c r="F3" s="2"/>
      <c r="G3" s="2"/>
      <c r="H3" s="2"/>
      <c r="I3" s="2"/>
      <c r="J3" s="2"/>
      <c r="K3" s="2"/>
      <c r="L3" s="2"/>
      <c r="M3" s="2"/>
      <c r="N3" s="160" t="s">
        <v>178</v>
      </c>
    </row>
    <row r="4" spans="2:14" ht="16.5" thickBot="1" x14ac:dyDescent="0.3">
      <c r="B4" s="1166" t="s">
        <v>524</v>
      </c>
      <c r="C4" s="1167"/>
      <c r="D4" s="1167"/>
      <c r="E4" s="1167"/>
      <c r="F4" s="1167"/>
      <c r="G4" s="1167"/>
      <c r="H4" s="1167"/>
      <c r="I4" s="1167"/>
      <c r="J4" s="1167"/>
      <c r="K4" s="1167"/>
      <c r="L4" s="1167"/>
      <c r="M4" s="1167"/>
      <c r="N4" s="1168"/>
    </row>
    <row r="5" spans="2:14" ht="15.75" customHeight="1" x14ac:dyDescent="0.25">
      <c r="B5" s="987" t="s">
        <v>163</v>
      </c>
      <c r="C5" s="988" t="s">
        <v>526</v>
      </c>
      <c r="D5" s="988" t="s">
        <v>527</v>
      </c>
      <c r="E5" s="988" t="s">
        <v>528</v>
      </c>
      <c r="F5" s="988" t="s">
        <v>529</v>
      </c>
      <c r="G5" s="988" t="s">
        <v>530</v>
      </c>
      <c r="H5" s="988"/>
      <c r="I5" s="988" t="s">
        <v>532</v>
      </c>
      <c r="J5" s="988" t="s">
        <v>533</v>
      </c>
      <c r="K5" s="988"/>
      <c r="L5" s="988"/>
      <c r="M5" s="988"/>
      <c r="N5" s="989" t="s">
        <v>538</v>
      </c>
    </row>
    <row r="6" spans="2:14" ht="15" customHeight="1" x14ac:dyDescent="0.25">
      <c r="B6" s="1169"/>
      <c r="C6" s="1170"/>
      <c r="D6" s="1170"/>
      <c r="E6" s="1170"/>
      <c r="F6" s="1170"/>
      <c r="G6" s="1170" t="s">
        <v>527</v>
      </c>
      <c r="H6" s="1170" t="s">
        <v>531</v>
      </c>
      <c r="I6" s="1163"/>
      <c r="J6" s="1163" t="s">
        <v>534</v>
      </c>
      <c r="K6" s="1170" t="s">
        <v>535</v>
      </c>
      <c r="L6" s="1170" t="s">
        <v>536</v>
      </c>
      <c r="M6" s="1163" t="s">
        <v>537</v>
      </c>
      <c r="N6" s="1171"/>
    </row>
    <row r="7" spans="2:14" ht="15.75" customHeight="1" thickBot="1" x14ac:dyDescent="0.3">
      <c r="B7" s="982"/>
      <c r="C7" s="983"/>
      <c r="D7" s="983"/>
      <c r="E7" s="983"/>
      <c r="F7" s="983"/>
      <c r="G7" s="983"/>
      <c r="H7" s="983"/>
      <c r="I7" s="983"/>
      <c r="J7" s="983"/>
      <c r="K7" s="983"/>
      <c r="L7" s="983"/>
      <c r="M7" s="983"/>
      <c r="N7" s="1172"/>
    </row>
    <row r="8" spans="2:14" s="296" customFormat="1" ht="13.5" thickBot="1" x14ac:dyDescent="0.25">
      <c r="B8" s="623">
        <v>1</v>
      </c>
      <c r="C8" s="624">
        <v>2</v>
      </c>
      <c r="D8" s="624">
        <v>3</v>
      </c>
      <c r="E8" s="624">
        <v>4</v>
      </c>
      <c r="F8" s="625">
        <v>5</v>
      </c>
      <c r="G8" s="624">
        <v>6</v>
      </c>
      <c r="H8" s="624">
        <v>7</v>
      </c>
      <c r="I8" s="624">
        <v>8</v>
      </c>
      <c r="J8" s="624" t="s">
        <v>156</v>
      </c>
      <c r="K8" s="624" t="s">
        <v>157</v>
      </c>
      <c r="L8" s="624" t="s">
        <v>158</v>
      </c>
      <c r="M8" s="624">
        <v>12</v>
      </c>
      <c r="N8" s="626" t="s">
        <v>159</v>
      </c>
    </row>
    <row r="9" spans="2:14" ht="15.75" x14ac:dyDescent="0.25">
      <c r="B9" s="161" t="s">
        <v>65</v>
      </c>
      <c r="C9" s="620">
        <v>0</v>
      </c>
      <c r="D9" s="621">
        <v>0</v>
      </c>
      <c r="E9" s="684">
        <v>513501</v>
      </c>
      <c r="F9" s="622">
        <f>E9/E15*100</f>
        <v>96.410024370003484</v>
      </c>
      <c r="G9" s="621">
        <v>0</v>
      </c>
      <c r="H9" s="669">
        <v>198</v>
      </c>
      <c r="I9" s="669">
        <v>374</v>
      </c>
      <c r="J9" s="669">
        <v>0</v>
      </c>
      <c r="K9" s="669">
        <v>0</v>
      </c>
      <c r="L9" s="669">
        <v>0</v>
      </c>
      <c r="M9" s="679">
        <v>0</v>
      </c>
      <c r="N9" s="84">
        <f t="shared" ref="N9:N15" si="0">J9+K9+L9+M9</f>
        <v>0</v>
      </c>
    </row>
    <row r="10" spans="2:14" ht="15.75" x14ac:dyDescent="0.25">
      <c r="B10" s="161" t="s">
        <v>66</v>
      </c>
      <c r="C10" s="620" t="s">
        <v>49</v>
      </c>
      <c r="D10" s="621">
        <v>0.02</v>
      </c>
      <c r="E10" s="661">
        <v>5400</v>
      </c>
      <c r="F10" s="622">
        <f>E10/E15*100</f>
        <v>1.0138522254056348</v>
      </c>
      <c r="G10" s="621">
        <v>0.02</v>
      </c>
      <c r="H10" s="665">
        <v>93</v>
      </c>
      <c r="I10" s="665">
        <v>0</v>
      </c>
      <c r="J10" s="706">
        <v>109</v>
      </c>
      <c r="K10" s="665">
        <v>2</v>
      </c>
      <c r="L10" s="665">
        <v>0</v>
      </c>
      <c r="M10" s="680">
        <v>1</v>
      </c>
      <c r="N10" s="84">
        <f t="shared" si="0"/>
        <v>112</v>
      </c>
    </row>
    <row r="11" spans="2:14" ht="15.75" x14ac:dyDescent="0.25">
      <c r="B11" s="161" t="s">
        <v>67</v>
      </c>
      <c r="C11" s="620" t="s">
        <v>50</v>
      </c>
      <c r="D11" s="621">
        <v>0.15</v>
      </c>
      <c r="E11" s="661">
        <v>5476</v>
      </c>
      <c r="F11" s="622">
        <f>E11/E15*100</f>
        <v>1.0281212567261584</v>
      </c>
      <c r="G11" s="621">
        <v>1</v>
      </c>
      <c r="H11" s="665">
        <v>83</v>
      </c>
      <c r="I11" s="665">
        <v>0</v>
      </c>
      <c r="J11" s="706">
        <v>821</v>
      </c>
      <c r="K11" s="665">
        <v>83</v>
      </c>
      <c r="L11" s="665">
        <v>0</v>
      </c>
      <c r="M11" s="680">
        <v>31</v>
      </c>
      <c r="N11" s="84">
        <f t="shared" si="0"/>
        <v>935</v>
      </c>
    </row>
    <row r="12" spans="2:14" ht="15.75" x14ac:dyDescent="0.25">
      <c r="B12" s="161" t="s">
        <v>69</v>
      </c>
      <c r="C12" s="620" t="s">
        <v>51</v>
      </c>
      <c r="D12" s="621">
        <v>0.5</v>
      </c>
      <c r="E12" s="661">
        <v>3253</v>
      </c>
      <c r="F12" s="622">
        <f>E12/E15*100</f>
        <v>0.6107520906008389</v>
      </c>
      <c r="G12" s="621">
        <v>1</v>
      </c>
      <c r="H12" s="665">
        <v>106</v>
      </c>
      <c r="I12" s="665">
        <v>0</v>
      </c>
      <c r="J12" s="598">
        <v>1628</v>
      </c>
      <c r="K12" s="665">
        <v>106</v>
      </c>
      <c r="L12" s="665">
        <v>0</v>
      </c>
      <c r="M12" s="680">
        <v>13</v>
      </c>
      <c r="N12" s="84">
        <f t="shared" si="0"/>
        <v>1747</v>
      </c>
    </row>
    <row r="13" spans="2:14" ht="15.75" x14ac:dyDescent="0.25">
      <c r="B13" s="161" t="s">
        <v>70</v>
      </c>
      <c r="C13" s="620" t="s">
        <v>52</v>
      </c>
      <c r="D13" s="621">
        <v>0.8</v>
      </c>
      <c r="E13" s="661">
        <v>2094</v>
      </c>
      <c r="F13" s="622">
        <f>E13/E15*100</f>
        <v>0.39314936296285174</v>
      </c>
      <c r="G13" s="621">
        <v>1</v>
      </c>
      <c r="H13" s="665">
        <v>108</v>
      </c>
      <c r="I13" s="665">
        <v>0</v>
      </c>
      <c r="J13" s="598">
        <v>1675</v>
      </c>
      <c r="K13" s="665">
        <v>108</v>
      </c>
      <c r="L13" s="665">
        <v>0</v>
      </c>
      <c r="M13" s="680">
        <v>11</v>
      </c>
      <c r="N13" s="84">
        <f t="shared" si="0"/>
        <v>1794</v>
      </c>
    </row>
    <row r="14" spans="2:14" ht="16.5" thickBot="1" x14ac:dyDescent="0.3">
      <c r="B14" s="161" t="s">
        <v>71</v>
      </c>
      <c r="C14" s="620" t="s">
        <v>53</v>
      </c>
      <c r="D14" s="621">
        <v>1</v>
      </c>
      <c r="E14" s="662">
        <v>2898</v>
      </c>
      <c r="F14" s="622">
        <f>E14/E15*100</f>
        <v>0.54410069430102403</v>
      </c>
      <c r="G14" s="621">
        <v>1</v>
      </c>
      <c r="H14" s="685">
        <v>246</v>
      </c>
      <c r="I14" s="685">
        <v>0</v>
      </c>
      <c r="J14" s="598">
        <v>2898</v>
      </c>
      <c r="K14" s="685">
        <v>246</v>
      </c>
      <c r="L14" s="685">
        <v>0</v>
      </c>
      <c r="M14" s="667">
        <v>4</v>
      </c>
      <c r="N14" s="84">
        <f t="shared" si="0"/>
        <v>3148</v>
      </c>
    </row>
    <row r="15" spans="2:14" ht="16.5" thickBot="1" x14ac:dyDescent="0.3">
      <c r="B15" s="1164" t="s">
        <v>525</v>
      </c>
      <c r="C15" s="1165"/>
      <c r="D15" s="1165"/>
      <c r="E15" s="163">
        <f>SUM(E9:E14)</f>
        <v>532622</v>
      </c>
      <c r="F15" s="171">
        <f>SUM(F9:F14)</f>
        <v>99.999999999999972</v>
      </c>
      <c r="G15" s="627"/>
      <c r="H15" s="287">
        <f t="shared" ref="H15:M15" si="1">SUM(H9:H14)</f>
        <v>834</v>
      </c>
      <c r="I15" s="287">
        <f t="shared" si="1"/>
        <v>374</v>
      </c>
      <c r="J15" s="163">
        <f t="shared" si="1"/>
        <v>7131</v>
      </c>
      <c r="K15" s="164">
        <f t="shared" si="1"/>
        <v>545</v>
      </c>
      <c r="L15" s="287">
        <f t="shared" si="1"/>
        <v>0</v>
      </c>
      <c r="M15" s="287">
        <f t="shared" si="1"/>
        <v>60</v>
      </c>
      <c r="N15" s="165">
        <f t="shared" si="0"/>
        <v>7736</v>
      </c>
    </row>
    <row r="16" spans="2:14" ht="16.5" thickBot="1" x14ac:dyDescent="0.3">
      <c r="B16" s="166" t="s">
        <v>72</v>
      </c>
      <c r="C16" s="162" t="s">
        <v>539</v>
      </c>
      <c r="D16" s="162" t="s">
        <v>540</v>
      </c>
      <c r="E16" s="78">
        <v>1616</v>
      </c>
      <c r="F16" s="79" t="s">
        <v>112</v>
      </c>
      <c r="G16" s="167">
        <v>1</v>
      </c>
      <c r="H16" s="80">
        <v>422</v>
      </c>
      <c r="I16" s="168" t="s">
        <v>155</v>
      </c>
      <c r="J16" s="168" t="s">
        <v>155</v>
      </c>
      <c r="K16" s="168" t="s">
        <v>155</v>
      </c>
      <c r="L16" s="168" t="s">
        <v>155</v>
      </c>
      <c r="M16" s="168" t="s">
        <v>155</v>
      </c>
      <c r="N16" s="169" t="s">
        <v>155</v>
      </c>
    </row>
  </sheetData>
  <mergeCells count="17">
    <mergeCell ref="L6:L7"/>
    <mergeCell ref="M6:M7"/>
    <mergeCell ref="B15:D15"/>
    <mergeCell ref="B4:N4"/>
    <mergeCell ref="B5:B7"/>
    <mergeCell ref="C5:C7"/>
    <mergeCell ref="D5:D7"/>
    <mergeCell ref="E5:E7"/>
    <mergeCell ref="F5:F7"/>
    <mergeCell ref="G5:H5"/>
    <mergeCell ref="I5:I7"/>
    <mergeCell ref="J5:M5"/>
    <mergeCell ref="N5:N7"/>
    <mergeCell ref="G6:G7"/>
    <mergeCell ref="H6:H7"/>
    <mergeCell ref="J6:J7"/>
    <mergeCell ref="K6:K7"/>
  </mergeCells>
  <pageMargins left="0.7" right="0.7" top="0.75" bottom="0.75" header="0.3" footer="0.3"/>
  <ignoredErrors>
    <ignoredError sqref="E15 H15:I15 M15" formulaRange="1"/>
    <ignoredError sqref="I16:N16" numberStoredAsText="1"/>
  </ignoredErrors>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workbookViewId="0">
      <selection activeCell="D6" sqref="D6:G7"/>
    </sheetView>
  </sheetViews>
  <sheetFormatPr defaultRowHeight="15" x14ac:dyDescent="0.25"/>
  <cols>
    <col min="2" max="2" width="7.140625" customWidth="1"/>
    <col min="3" max="3" width="49.7109375" customWidth="1"/>
    <col min="4" max="4" width="11.42578125" customWidth="1"/>
    <col min="5" max="5" width="12.28515625" customWidth="1"/>
    <col min="6" max="6" width="11.42578125" customWidth="1"/>
    <col min="8" max="8" width="10.140625" customWidth="1"/>
    <col min="9" max="9" width="12.140625" customWidth="1"/>
    <col min="12" max="12" width="10.7109375" customWidth="1"/>
  </cols>
  <sheetData>
    <row r="2" spans="2:14" x14ac:dyDescent="0.25">
      <c r="N2" s="159"/>
    </row>
    <row r="3" spans="2:14" ht="16.5" thickBot="1" x14ac:dyDescent="0.3">
      <c r="L3" s="827" t="s">
        <v>178</v>
      </c>
    </row>
    <row r="4" spans="2:14" ht="15.75" x14ac:dyDescent="0.25">
      <c r="B4" s="1173" t="s">
        <v>541</v>
      </c>
      <c r="C4" s="1174"/>
      <c r="D4" s="1174"/>
      <c r="E4" s="1174"/>
      <c r="F4" s="1174"/>
      <c r="G4" s="1174"/>
      <c r="H4" s="1174"/>
      <c r="I4" s="1174"/>
      <c r="J4" s="1174"/>
      <c r="K4" s="1174"/>
      <c r="L4" s="1175"/>
    </row>
    <row r="5" spans="2:14" ht="15.75" x14ac:dyDescent="0.25">
      <c r="B5" s="1169" t="s">
        <v>163</v>
      </c>
      <c r="C5" s="1163" t="s">
        <v>366</v>
      </c>
      <c r="D5" s="1176" t="s">
        <v>149</v>
      </c>
      <c r="E5" s="1176"/>
      <c r="F5" s="1176"/>
      <c r="G5" s="1176"/>
      <c r="H5" s="1176" t="s">
        <v>150</v>
      </c>
      <c r="I5" s="1176"/>
      <c r="J5" s="1176"/>
      <c r="K5" s="1176"/>
      <c r="L5" s="809" t="s">
        <v>184</v>
      </c>
    </row>
    <row r="6" spans="2:14" ht="15.75" x14ac:dyDescent="0.25">
      <c r="B6" s="1169"/>
      <c r="C6" s="1163"/>
      <c r="D6" s="1177" t="s">
        <v>488</v>
      </c>
      <c r="E6" s="1163" t="s">
        <v>489</v>
      </c>
      <c r="F6" s="1163" t="s">
        <v>181</v>
      </c>
      <c r="G6" s="788" t="s">
        <v>6</v>
      </c>
      <c r="H6" s="1177" t="s">
        <v>488</v>
      </c>
      <c r="I6" s="1163" t="s">
        <v>489</v>
      </c>
      <c r="J6" s="1163" t="s">
        <v>181</v>
      </c>
      <c r="K6" s="860" t="s">
        <v>6</v>
      </c>
      <c r="L6" s="1171" t="s">
        <v>132</v>
      </c>
    </row>
    <row r="7" spans="2:14" ht="16.5" thickBot="1" x14ac:dyDescent="0.3">
      <c r="B7" s="982"/>
      <c r="C7" s="983"/>
      <c r="D7" s="1178"/>
      <c r="E7" s="983"/>
      <c r="F7" s="983"/>
      <c r="G7" s="785" t="s">
        <v>542</v>
      </c>
      <c r="H7" s="1178"/>
      <c r="I7" s="983"/>
      <c r="J7" s="983"/>
      <c r="K7" s="848" t="s">
        <v>542</v>
      </c>
      <c r="L7" s="1172"/>
    </row>
    <row r="8" spans="2:14" ht="15.75" thickBot="1" x14ac:dyDescent="0.3">
      <c r="B8" s="805">
        <v>1</v>
      </c>
      <c r="C8" s="806">
        <v>2</v>
      </c>
      <c r="D8" s="806">
        <v>3</v>
      </c>
      <c r="E8" s="806">
        <v>4</v>
      </c>
      <c r="F8" s="807" t="s">
        <v>46</v>
      </c>
      <c r="G8" s="807">
        <v>6</v>
      </c>
      <c r="H8" s="806">
        <v>7</v>
      </c>
      <c r="I8" s="806">
        <v>8</v>
      </c>
      <c r="J8" s="807" t="s">
        <v>47</v>
      </c>
      <c r="K8" s="807">
        <v>10</v>
      </c>
      <c r="L8" s="808">
        <v>11</v>
      </c>
    </row>
    <row r="9" spans="2:14" ht="16.5" thickBot="1" x14ac:dyDescent="0.3">
      <c r="B9" s="789" t="s">
        <v>65</v>
      </c>
      <c r="C9" s="928" t="s">
        <v>543</v>
      </c>
      <c r="D9" s="706"/>
      <c r="E9" s="620"/>
      <c r="F9" s="630"/>
      <c r="G9" s="630"/>
      <c r="H9" s="620"/>
      <c r="I9" s="620"/>
      <c r="J9" s="630"/>
      <c r="K9" s="630"/>
      <c r="L9" s="797"/>
    </row>
    <row r="10" spans="2:14" ht="15.75" x14ac:dyDescent="0.25">
      <c r="B10" s="732" t="s">
        <v>13</v>
      </c>
      <c r="C10" s="929" t="s">
        <v>544</v>
      </c>
      <c r="D10" s="598">
        <v>2</v>
      </c>
      <c r="E10" s="598">
        <v>1</v>
      </c>
      <c r="F10" s="628">
        <f>D10+E10</f>
        <v>3</v>
      </c>
      <c r="G10" s="622">
        <f>F10/F$23*100</f>
        <v>1.052262364082778E-2</v>
      </c>
      <c r="H10" s="598">
        <v>0</v>
      </c>
      <c r="I10" s="598">
        <v>0</v>
      </c>
      <c r="J10" s="628">
        <f>H10+I10</f>
        <v>0</v>
      </c>
      <c r="K10" s="622">
        <f>J10/J$23*100</f>
        <v>0</v>
      </c>
      <c r="L10" s="810">
        <f>J10/F10*100</f>
        <v>0</v>
      </c>
    </row>
    <row r="11" spans="2:14" ht="15.75" x14ac:dyDescent="0.25">
      <c r="B11" s="732" t="s">
        <v>30</v>
      </c>
      <c r="C11" s="930" t="s">
        <v>545</v>
      </c>
      <c r="D11" s="598">
        <v>7</v>
      </c>
      <c r="E11" s="598">
        <v>0</v>
      </c>
      <c r="F11" s="628">
        <f t="shared" ref="F11:F15" si="0">D11+E11</f>
        <v>7</v>
      </c>
      <c r="G11" s="622">
        <f t="shared" ref="G11:G22" si="1">F11/F$23*100</f>
        <v>2.4552788495264821E-2</v>
      </c>
      <c r="H11" s="598">
        <v>3</v>
      </c>
      <c r="I11" s="598">
        <v>0</v>
      </c>
      <c r="J11" s="628">
        <f t="shared" ref="J11:J15" si="2">H11+I11</f>
        <v>3</v>
      </c>
      <c r="K11" s="622">
        <f t="shared" ref="K11:K15" si="3">J11/J$23*100</f>
        <v>1.0391769718383041E-2</v>
      </c>
      <c r="L11" s="810">
        <f t="shared" ref="L11:L23" si="4">J11/F11*100</f>
        <v>42.857142857142854</v>
      </c>
    </row>
    <row r="12" spans="2:14" ht="15.75" x14ac:dyDescent="0.25">
      <c r="B12" s="732" t="s">
        <v>87</v>
      </c>
      <c r="C12" s="930" t="s">
        <v>546</v>
      </c>
      <c r="D12" s="598">
        <v>17596</v>
      </c>
      <c r="E12" s="598">
        <v>6493</v>
      </c>
      <c r="F12" s="628">
        <f t="shared" si="0"/>
        <v>24089</v>
      </c>
      <c r="G12" s="622">
        <f t="shared" si="1"/>
        <v>84.493160294633469</v>
      </c>
      <c r="H12" s="598">
        <v>17848</v>
      </c>
      <c r="I12" s="598">
        <v>6988</v>
      </c>
      <c r="J12" s="628">
        <f t="shared" si="2"/>
        <v>24836</v>
      </c>
      <c r="K12" s="622">
        <f t="shared" si="3"/>
        <v>86.029997575253731</v>
      </c>
      <c r="L12" s="810">
        <f t="shared" si="4"/>
        <v>103.10100045663997</v>
      </c>
    </row>
    <row r="13" spans="2:14" ht="15.75" x14ac:dyDescent="0.25">
      <c r="B13" s="732" t="s">
        <v>88</v>
      </c>
      <c r="C13" s="930" t="s">
        <v>547</v>
      </c>
      <c r="D13" s="598">
        <v>1407</v>
      </c>
      <c r="E13" s="598">
        <v>402</v>
      </c>
      <c r="F13" s="628">
        <f t="shared" si="0"/>
        <v>1809</v>
      </c>
      <c r="G13" s="622">
        <f t="shared" si="1"/>
        <v>6.3451420554191511</v>
      </c>
      <c r="H13" s="598">
        <v>1001</v>
      </c>
      <c r="I13" s="598">
        <v>364</v>
      </c>
      <c r="J13" s="628">
        <f t="shared" si="2"/>
        <v>1365</v>
      </c>
      <c r="K13" s="622">
        <f t="shared" si="3"/>
        <v>4.7282552218642833</v>
      </c>
      <c r="L13" s="810">
        <f t="shared" si="4"/>
        <v>75.456053067993366</v>
      </c>
    </row>
    <row r="14" spans="2:14" ht="15.75" x14ac:dyDescent="0.25">
      <c r="B14" s="732" t="s">
        <v>89</v>
      </c>
      <c r="C14" s="930" t="s">
        <v>548</v>
      </c>
      <c r="D14" s="598">
        <v>131</v>
      </c>
      <c r="E14" s="598">
        <v>51</v>
      </c>
      <c r="F14" s="628">
        <f t="shared" si="0"/>
        <v>182</v>
      </c>
      <c r="G14" s="622">
        <f t="shared" si="1"/>
        <v>0.63837250087688524</v>
      </c>
      <c r="H14" s="598">
        <v>97</v>
      </c>
      <c r="I14" s="598">
        <v>55</v>
      </c>
      <c r="J14" s="628">
        <f t="shared" si="2"/>
        <v>152</v>
      </c>
      <c r="K14" s="622">
        <f t="shared" si="3"/>
        <v>0.52651633239807405</v>
      </c>
      <c r="L14" s="810">
        <f t="shared" si="4"/>
        <v>83.516483516483518</v>
      </c>
    </row>
    <row r="15" spans="2:14" ht="16.5" thickBot="1" x14ac:dyDescent="0.3">
      <c r="B15" s="732" t="s">
        <v>160</v>
      </c>
      <c r="C15" s="931" t="s">
        <v>549</v>
      </c>
      <c r="D15" s="598">
        <v>265</v>
      </c>
      <c r="E15" s="598">
        <v>9</v>
      </c>
      <c r="F15" s="628">
        <f t="shared" si="0"/>
        <v>274</v>
      </c>
      <c r="G15" s="622">
        <f t="shared" si="1"/>
        <v>0.96106629252893716</v>
      </c>
      <c r="H15" s="598">
        <v>250</v>
      </c>
      <c r="I15" s="598">
        <v>49</v>
      </c>
      <c r="J15" s="628">
        <f t="shared" si="2"/>
        <v>299</v>
      </c>
      <c r="K15" s="622">
        <f t="shared" si="3"/>
        <v>1.0357130485988431</v>
      </c>
      <c r="L15" s="810">
        <f t="shared" si="4"/>
        <v>109.12408759124088</v>
      </c>
    </row>
    <row r="16" spans="2:14" ht="16.5" thickBot="1" x14ac:dyDescent="0.3">
      <c r="B16" s="814"/>
      <c r="C16" s="815" t="s">
        <v>181</v>
      </c>
      <c r="D16" s="686">
        <f>SUM(D10:D15)</f>
        <v>19408</v>
      </c>
      <c r="E16" s="686">
        <f>SUM(E10:E15)</f>
        <v>6956</v>
      </c>
      <c r="F16" s="686">
        <f>SUM(F10:F15)</f>
        <v>26364</v>
      </c>
      <c r="G16" s="816">
        <f t="shared" si="1"/>
        <v>92.472816555594534</v>
      </c>
      <c r="H16" s="686">
        <f>SUM(H10:H15)</f>
        <v>19199</v>
      </c>
      <c r="I16" s="686">
        <f>SUM(I10:I15)</f>
        <v>7456</v>
      </c>
      <c r="J16" s="170">
        <f>SUM(J10:J15)</f>
        <v>26655</v>
      </c>
      <c r="K16" s="816">
        <f>J16/J23*100</f>
        <v>92.330873947833311</v>
      </c>
      <c r="L16" s="817">
        <f t="shared" si="4"/>
        <v>101.10377787892581</v>
      </c>
    </row>
    <row r="17" spans="2:12" ht="16.5" thickBot="1" x14ac:dyDescent="0.3">
      <c r="B17" s="786" t="s">
        <v>66</v>
      </c>
      <c r="C17" s="821" t="s">
        <v>401</v>
      </c>
      <c r="D17" s="822"/>
      <c r="E17" s="822"/>
      <c r="F17" s="823"/>
      <c r="G17" s="824"/>
      <c r="H17" s="822"/>
      <c r="I17" s="822"/>
      <c r="J17" s="679"/>
      <c r="K17" s="824"/>
      <c r="L17" s="825"/>
    </row>
    <row r="18" spans="2:12" ht="15.75" x14ac:dyDescent="0.25">
      <c r="B18" s="732" t="s">
        <v>90</v>
      </c>
      <c r="C18" s="929" t="s">
        <v>550</v>
      </c>
      <c r="D18" s="706">
        <v>43</v>
      </c>
      <c r="E18" s="706">
        <v>1</v>
      </c>
      <c r="F18" s="670">
        <v>44</v>
      </c>
      <c r="G18" s="622">
        <f t="shared" si="1"/>
        <v>0.15433181339880744</v>
      </c>
      <c r="H18" s="706">
        <v>39</v>
      </c>
      <c r="I18" s="706">
        <v>0</v>
      </c>
      <c r="J18" s="670">
        <v>39</v>
      </c>
      <c r="K18" s="622">
        <f>J18/J$23*100</f>
        <v>0.13509300633897953</v>
      </c>
      <c r="L18" s="810">
        <f t="shared" si="4"/>
        <v>88.63636363636364</v>
      </c>
    </row>
    <row r="19" spans="2:12" ht="15.75" x14ac:dyDescent="0.25">
      <c r="B19" s="732" t="s">
        <v>91</v>
      </c>
      <c r="C19" s="930" t="s">
        <v>551</v>
      </c>
      <c r="D19" s="598">
        <v>1762</v>
      </c>
      <c r="E19" s="706">
        <v>29</v>
      </c>
      <c r="F19" s="628">
        <v>1791</v>
      </c>
      <c r="G19" s="622">
        <f t="shared" si="1"/>
        <v>6.2820063135741844</v>
      </c>
      <c r="H19" s="598">
        <v>1751</v>
      </c>
      <c r="I19" s="706">
        <v>133</v>
      </c>
      <c r="J19" s="628">
        <v>1884</v>
      </c>
      <c r="K19" s="622">
        <f t="shared" ref="K19:K22" si="5">J19/J$23*100</f>
        <v>6.5260313831445496</v>
      </c>
      <c r="L19" s="810">
        <f t="shared" si="4"/>
        <v>105.19262981574539</v>
      </c>
    </row>
    <row r="20" spans="2:12" ht="16.5" thickBot="1" x14ac:dyDescent="0.3">
      <c r="B20" s="737" t="s">
        <v>92</v>
      </c>
      <c r="C20" s="931" t="s">
        <v>552</v>
      </c>
      <c r="D20" s="685">
        <v>4</v>
      </c>
      <c r="E20" s="685">
        <v>0</v>
      </c>
      <c r="F20" s="667">
        <v>4</v>
      </c>
      <c r="G20" s="812">
        <f t="shared" si="1"/>
        <v>1.403016485443704E-2</v>
      </c>
      <c r="H20" s="685">
        <v>2</v>
      </c>
      <c r="I20" s="685">
        <v>4</v>
      </c>
      <c r="J20" s="667">
        <v>6</v>
      </c>
      <c r="K20" s="812">
        <f t="shared" si="5"/>
        <v>2.0783539436766082E-2</v>
      </c>
      <c r="L20" s="811">
        <f t="shared" si="4"/>
        <v>150</v>
      </c>
    </row>
    <row r="21" spans="2:12" ht="16.5" thickBot="1" x14ac:dyDescent="0.3">
      <c r="B21" s="814"/>
      <c r="C21" s="815" t="s">
        <v>181</v>
      </c>
      <c r="D21" s="686">
        <f>SUM(D18:D20)</f>
        <v>1809</v>
      </c>
      <c r="E21" s="686">
        <f t="shared" ref="E21:F21" si="6">SUM(E18:E20)</f>
        <v>30</v>
      </c>
      <c r="F21" s="686">
        <f t="shared" si="6"/>
        <v>1839</v>
      </c>
      <c r="G21" s="816">
        <f t="shared" si="1"/>
        <v>6.4503682918274299</v>
      </c>
      <c r="H21" s="686">
        <v>1792</v>
      </c>
      <c r="I21" s="705">
        <v>137</v>
      </c>
      <c r="J21" s="170">
        <v>1929</v>
      </c>
      <c r="K21" s="816">
        <f t="shared" si="5"/>
        <v>6.6819079289202961</v>
      </c>
      <c r="L21" s="817">
        <f t="shared" si="4"/>
        <v>104.89396411092986</v>
      </c>
    </row>
    <row r="22" spans="2:12" ht="16.5" thickBot="1" x14ac:dyDescent="0.3">
      <c r="B22" s="818" t="s">
        <v>67</v>
      </c>
      <c r="C22" s="815" t="s">
        <v>552</v>
      </c>
      <c r="D22" s="705">
        <v>231</v>
      </c>
      <c r="E22" s="705">
        <v>76</v>
      </c>
      <c r="F22" s="819">
        <v>307</v>
      </c>
      <c r="G22" s="816">
        <f t="shared" si="1"/>
        <v>1.0768151525780427</v>
      </c>
      <c r="H22" s="705">
        <v>233</v>
      </c>
      <c r="I22" s="705">
        <v>52</v>
      </c>
      <c r="J22" s="819">
        <v>285</v>
      </c>
      <c r="K22" s="816">
        <f t="shared" si="5"/>
        <v>0.98721812324638891</v>
      </c>
      <c r="L22" s="817">
        <f t="shared" si="4"/>
        <v>92.833876221498372</v>
      </c>
    </row>
    <row r="23" spans="2:12" ht="16.5" thickBot="1" x14ac:dyDescent="0.3">
      <c r="B23" s="818"/>
      <c r="C23" s="815" t="s">
        <v>553</v>
      </c>
      <c r="D23" s="686">
        <f>D16+D21+D22</f>
        <v>21448</v>
      </c>
      <c r="E23" s="686">
        <f t="shared" ref="E23:J23" si="7">E16+E21+E22</f>
        <v>7062</v>
      </c>
      <c r="F23" s="686">
        <f t="shared" si="7"/>
        <v>28510</v>
      </c>
      <c r="G23" s="826">
        <f t="shared" si="7"/>
        <v>100.00000000000001</v>
      </c>
      <c r="H23" s="686">
        <f t="shared" si="7"/>
        <v>21224</v>
      </c>
      <c r="I23" s="686">
        <f t="shared" si="7"/>
        <v>7645</v>
      </c>
      <c r="J23" s="686">
        <f t="shared" si="7"/>
        <v>28869</v>
      </c>
      <c r="K23" s="288">
        <f>K16+K21+K22</f>
        <v>100</v>
      </c>
      <c r="L23" s="817">
        <f t="shared" si="4"/>
        <v>101.25920729568571</v>
      </c>
    </row>
  </sheetData>
  <mergeCells count="12">
    <mergeCell ref="J6:J7"/>
    <mergeCell ref="L6:L7"/>
    <mergeCell ref="B4:L4"/>
    <mergeCell ref="B5:B7"/>
    <mergeCell ref="C5:C7"/>
    <mergeCell ref="D5:G5"/>
    <mergeCell ref="H5:K5"/>
    <mergeCell ref="D6:D7"/>
    <mergeCell ref="E6:E7"/>
    <mergeCell ref="F6:F7"/>
    <mergeCell ref="H6:H7"/>
    <mergeCell ref="I6:I7"/>
  </mergeCells>
  <pageMargins left="0.7" right="0.7" top="0.75" bottom="0.75" header="0.3" footer="0.3"/>
  <pageSetup paperSize="9" orientation="portrait" r:id="rId1"/>
  <ignoredErrors>
    <ignoredError sqref="G16" formula="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5"/>
  <sheetViews>
    <sheetView topLeftCell="A7" workbookViewId="0">
      <selection activeCell="C28" sqref="C28"/>
    </sheetView>
  </sheetViews>
  <sheetFormatPr defaultRowHeight="15" x14ac:dyDescent="0.25"/>
  <cols>
    <col min="2" max="2" width="6" customWidth="1"/>
    <col min="3" max="3" width="41.85546875" customWidth="1"/>
    <col min="4" max="4" width="12.5703125" customWidth="1"/>
    <col min="5" max="5" width="11.140625" customWidth="1"/>
    <col min="6" max="6" width="11.5703125" customWidth="1"/>
    <col min="8" max="8" width="11" customWidth="1"/>
    <col min="9" max="9" width="10.7109375" customWidth="1"/>
    <col min="10" max="10" width="11.28515625" customWidth="1"/>
    <col min="12" max="12" width="10.5703125" customWidth="1"/>
  </cols>
  <sheetData>
    <row r="2" spans="2:14" x14ac:dyDescent="0.25">
      <c r="N2" s="159"/>
    </row>
    <row r="3" spans="2:14" ht="16.5" thickBot="1" x14ac:dyDescent="0.3">
      <c r="L3" s="827" t="s">
        <v>178</v>
      </c>
    </row>
    <row r="4" spans="2:14" ht="16.5" thickTop="1" x14ac:dyDescent="0.25">
      <c r="B4" s="1179" t="s">
        <v>554</v>
      </c>
      <c r="C4" s="1180"/>
      <c r="D4" s="1180"/>
      <c r="E4" s="1180"/>
      <c r="F4" s="1180"/>
      <c r="G4" s="1180"/>
      <c r="H4" s="1180"/>
      <c r="I4" s="1180"/>
      <c r="J4" s="1180"/>
      <c r="K4" s="1180"/>
      <c r="L4" s="1181"/>
    </row>
    <row r="5" spans="2:14" ht="16.5" thickBot="1" x14ac:dyDescent="0.3">
      <c r="B5" s="1169" t="s">
        <v>163</v>
      </c>
      <c r="C5" s="1170" t="s">
        <v>379</v>
      </c>
      <c r="D5" s="1178" t="s">
        <v>149</v>
      </c>
      <c r="E5" s="1178"/>
      <c r="F5" s="1178"/>
      <c r="G5" s="1178"/>
      <c r="H5" s="1178" t="s">
        <v>150</v>
      </c>
      <c r="I5" s="1178"/>
      <c r="J5" s="1178"/>
      <c r="K5" s="1178"/>
      <c r="L5" s="289" t="s">
        <v>184</v>
      </c>
    </row>
    <row r="6" spans="2:14" ht="15.75" x14ac:dyDescent="0.25">
      <c r="B6" s="1169"/>
      <c r="C6" s="1170"/>
      <c r="D6" s="1177" t="s">
        <v>488</v>
      </c>
      <c r="E6" s="1163" t="s">
        <v>489</v>
      </c>
      <c r="F6" s="1163" t="s">
        <v>181</v>
      </c>
      <c r="G6" s="860" t="s">
        <v>6</v>
      </c>
      <c r="H6" s="1177" t="s">
        <v>488</v>
      </c>
      <c r="I6" s="1163" t="s">
        <v>489</v>
      </c>
      <c r="J6" s="1163" t="s">
        <v>181</v>
      </c>
      <c r="K6" s="860" t="s">
        <v>6</v>
      </c>
      <c r="L6" s="989" t="s">
        <v>132</v>
      </c>
    </row>
    <row r="7" spans="2:14" ht="16.5" thickBot="1" x14ac:dyDescent="0.3">
      <c r="B7" s="982"/>
      <c r="C7" s="983"/>
      <c r="D7" s="1178"/>
      <c r="E7" s="983"/>
      <c r="F7" s="983"/>
      <c r="G7" s="848" t="s">
        <v>542</v>
      </c>
      <c r="H7" s="1178"/>
      <c r="I7" s="983"/>
      <c r="J7" s="983"/>
      <c r="K7" s="848" t="s">
        <v>542</v>
      </c>
      <c r="L7" s="1172"/>
    </row>
    <row r="8" spans="2:14" ht="15.75" thickBot="1" x14ac:dyDescent="0.3">
      <c r="B8" s="805">
        <v>1</v>
      </c>
      <c r="C8" s="806">
        <v>2</v>
      </c>
      <c r="D8" s="806">
        <v>3</v>
      </c>
      <c r="E8" s="806">
        <v>4</v>
      </c>
      <c r="F8" s="807" t="s">
        <v>46</v>
      </c>
      <c r="G8" s="807">
        <v>6</v>
      </c>
      <c r="H8" s="806">
        <v>7</v>
      </c>
      <c r="I8" s="806">
        <v>8</v>
      </c>
      <c r="J8" s="807" t="s">
        <v>47</v>
      </c>
      <c r="K8" s="807">
        <v>10</v>
      </c>
      <c r="L8" s="808">
        <v>11</v>
      </c>
    </row>
    <row r="9" spans="2:14" ht="15.75" x14ac:dyDescent="0.25">
      <c r="B9" s="789" t="s">
        <v>65</v>
      </c>
      <c r="C9" s="932" t="s">
        <v>555</v>
      </c>
      <c r="D9" s="665"/>
      <c r="E9" s="795"/>
      <c r="F9" s="796"/>
      <c r="G9" s="796"/>
      <c r="H9" s="795"/>
      <c r="I9" s="795"/>
      <c r="J9" s="796"/>
      <c r="K9" s="796"/>
      <c r="L9" s="797"/>
    </row>
    <row r="10" spans="2:14" ht="15.75" x14ac:dyDescent="0.25">
      <c r="B10" s="732" t="s">
        <v>13</v>
      </c>
      <c r="C10" s="930" t="s">
        <v>556</v>
      </c>
      <c r="D10" s="661">
        <v>1694</v>
      </c>
      <c r="E10" s="661">
        <v>988</v>
      </c>
      <c r="F10" s="658">
        <f>D10+E10</f>
        <v>2682</v>
      </c>
      <c r="G10" s="828">
        <f>F10/F$25*100</f>
        <v>10.525076524605604</v>
      </c>
      <c r="H10" s="661">
        <v>1613</v>
      </c>
      <c r="I10" s="661">
        <v>1060</v>
      </c>
      <c r="J10" s="658">
        <f>H10+I10</f>
        <v>2673</v>
      </c>
      <c r="K10" s="828">
        <f>J10/J$25*100</f>
        <v>10.644737366094541</v>
      </c>
      <c r="L10" s="81">
        <f>J10/F10*100</f>
        <v>99.664429530201332</v>
      </c>
    </row>
    <row r="11" spans="2:14" ht="15.75" x14ac:dyDescent="0.25">
      <c r="B11" s="732" t="s">
        <v>30</v>
      </c>
      <c r="C11" s="930" t="s">
        <v>557</v>
      </c>
      <c r="D11" s="661">
        <v>134</v>
      </c>
      <c r="E11" s="661">
        <v>89</v>
      </c>
      <c r="F11" s="658">
        <f t="shared" ref="F11:F13" si="0">D11+E11</f>
        <v>223</v>
      </c>
      <c r="G11" s="828">
        <f t="shared" ref="G11:G13" si="1">F11/F$25*100</f>
        <v>0.87512754100933998</v>
      </c>
      <c r="H11" s="661">
        <v>157</v>
      </c>
      <c r="I11" s="661">
        <v>122</v>
      </c>
      <c r="J11" s="658">
        <f t="shared" ref="J11:J13" si="2">H11+I11</f>
        <v>279</v>
      </c>
      <c r="K11" s="828">
        <f t="shared" ref="K11:K13" si="3">J11/J$25*100</f>
        <v>1.111066863127713</v>
      </c>
      <c r="L11" s="81">
        <f t="shared" ref="L11:L13" si="4">J11/F11*100</f>
        <v>125.11210762331839</v>
      </c>
    </row>
    <row r="12" spans="2:14" ht="15.75" x14ac:dyDescent="0.25">
      <c r="B12" s="732" t="s">
        <v>87</v>
      </c>
      <c r="C12" s="930" t="s">
        <v>548</v>
      </c>
      <c r="D12" s="661">
        <v>0</v>
      </c>
      <c r="E12" s="661">
        <v>0</v>
      </c>
      <c r="F12" s="658">
        <f t="shared" si="0"/>
        <v>0</v>
      </c>
      <c r="G12" s="828">
        <f t="shared" si="1"/>
        <v>0</v>
      </c>
      <c r="H12" s="661">
        <v>0</v>
      </c>
      <c r="I12" s="661">
        <v>0</v>
      </c>
      <c r="J12" s="658">
        <f t="shared" si="2"/>
        <v>0</v>
      </c>
      <c r="K12" s="828">
        <f t="shared" si="3"/>
        <v>0</v>
      </c>
      <c r="L12" s="81" t="s">
        <v>24</v>
      </c>
    </row>
    <row r="13" spans="2:14" ht="16.5" thickBot="1" x14ac:dyDescent="0.3">
      <c r="B13" s="732" t="s">
        <v>88</v>
      </c>
      <c r="C13" s="931" t="s">
        <v>558</v>
      </c>
      <c r="D13" s="661">
        <v>96</v>
      </c>
      <c r="E13" s="661">
        <v>281</v>
      </c>
      <c r="F13" s="658">
        <f t="shared" si="0"/>
        <v>377</v>
      </c>
      <c r="G13" s="828">
        <f t="shared" si="1"/>
        <v>1.479475708343144</v>
      </c>
      <c r="H13" s="661">
        <v>154</v>
      </c>
      <c r="I13" s="661">
        <v>397</v>
      </c>
      <c r="J13" s="658">
        <f t="shared" si="2"/>
        <v>551</v>
      </c>
      <c r="K13" s="828">
        <f t="shared" si="3"/>
        <v>2.1942574967145871</v>
      </c>
      <c r="L13" s="81">
        <f t="shared" si="4"/>
        <v>146.15384615384613</v>
      </c>
    </row>
    <row r="14" spans="2:14" ht="16.5" thickBot="1" x14ac:dyDescent="0.3">
      <c r="B14" s="818"/>
      <c r="C14" s="815" t="s">
        <v>181</v>
      </c>
      <c r="D14" s="686">
        <f>SUM(D10:D13)</f>
        <v>1924</v>
      </c>
      <c r="E14" s="686">
        <f>SUM(E10:E13)</f>
        <v>1358</v>
      </c>
      <c r="F14" s="170">
        <f>SUM(F10:F13)</f>
        <v>3282</v>
      </c>
      <c r="G14" s="816">
        <f>F14/F$25*100</f>
        <v>12.879679773958088</v>
      </c>
      <c r="H14" s="686">
        <f>SUM(H10:H13)</f>
        <v>1924</v>
      </c>
      <c r="I14" s="686">
        <f>SUM(I10:I13)</f>
        <v>1579</v>
      </c>
      <c r="J14" s="170">
        <f>SUM(J10:J13)</f>
        <v>3503</v>
      </c>
      <c r="K14" s="816">
        <f>SUM(K10:K13)</f>
        <v>13.950061725936841</v>
      </c>
      <c r="L14" s="82">
        <f>J14/F14*100</f>
        <v>106.73369896404633</v>
      </c>
    </row>
    <row r="15" spans="2:14" ht="15.75" x14ac:dyDescent="0.25">
      <c r="B15" s="789" t="s">
        <v>66</v>
      </c>
      <c r="C15" s="932" t="s">
        <v>402</v>
      </c>
      <c r="D15" s="803"/>
      <c r="E15" s="803"/>
      <c r="F15" s="804"/>
      <c r="G15" s="829"/>
      <c r="H15" s="830"/>
      <c r="I15" s="830"/>
      <c r="J15" s="658"/>
      <c r="K15" s="828"/>
      <c r="L15" s="81"/>
    </row>
    <row r="16" spans="2:14" ht="15.75" x14ac:dyDescent="0.25">
      <c r="B16" s="732" t="s">
        <v>90</v>
      </c>
      <c r="C16" s="930" t="s">
        <v>559</v>
      </c>
      <c r="D16" s="661">
        <v>8338</v>
      </c>
      <c r="E16" s="661">
        <v>2273</v>
      </c>
      <c r="F16" s="658">
        <f>D16+E16</f>
        <v>10611</v>
      </c>
      <c r="G16" s="828">
        <f>F16/F$25*100</f>
        <v>41.641158464798686</v>
      </c>
      <c r="H16" s="661">
        <v>8890</v>
      </c>
      <c r="I16" s="661">
        <v>2147</v>
      </c>
      <c r="J16" s="658">
        <f>H16+I16</f>
        <v>11037</v>
      </c>
      <c r="K16" s="828">
        <f>J16/J$25*100</f>
        <v>43.952849348890929</v>
      </c>
      <c r="L16" s="81">
        <f>J16/F16*100</f>
        <v>104.0147017246254</v>
      </c>
    </row>
    <row r="17" spans="2:12" ht="15.75" x14ac:dyDescent="0.25">
      <c r="B17" s="732" t="s">
        <v>91</v>
      </c>
      <c r="C17" s="930" t="s">
        <v>560</v>
      </c>
      <c r="D17" s="661">
        <v>1074</v>
      </c>
      <c r="E17" s="661">
        <v>322</v>
      </c>
      <c r="F17" s="658">
        <f t="shared" ref="F17:F20" si="5">D17+E17</f>
        <v>1396</v>
      </c>
      <c r="G17" s="828">
        <f t="shared" ref="G17:G20" si="6">F17/F$25*100</f>
        <v>5.4783768934934463</v>
      </c>
      <c r="H17" s="661">
        <v>1058</v>
      </c>
      <c r="I17" s="661">
        <v>334</v>
      </c>
      <c r="J17" s="658">
        <f t="shared" ref="J17:J20" si="7">H17+I17</f>
        <v>1392</v>
      </c>
      <c r="K17" s="828">
        <f t="shared" ref="K17:K20" si="8">J17/J$25*100</f>
        <v>5.5433873601210628</v>
      </c>
      <c r="L17" s="81">
        <f t="shared" ref="L17:L20" si="9">J17/F17*100</f>
        <v>99.713467048710598</v>
      </c>
    </row>
    <row r="18" spans="2:12" ht="15.75" x14ac:dyDescent="0.25">
      <c r="B18" s="732" t="s">
        <v>92</v>
      </c>
      <c r="C18" s="930" t="s">
        <v>561</v>
      </c>
      <c r="D18" s="661">
        <v>564</v>
      </c>
      <c r="E18" s="661">
        <v>189</v>
      </c>
      <c r="F18" s="658">
        <f t="shared" si="5"/>
        <v>753</v>
      </c>
      <c r="G18" s="828">
        <f t="shared" si="6"/>
        <v>2.9550270779373675</v>
      </c>
      <c r="H18" s="661">
        <v>507</v>
      </c>
      <c r="I18" s="661">
        <v>129</v>
      </c>
      <c r="J18" s="658">
        <f t="shared" si="7"/>
        <v>636</v>
      </c>
      <c r="K18" s="828">
        <f t="shared" si="8"/>
        <v>2.5327545697104852</v>
      </c>
      <c r="L18" s="81">
        <f t="shared" si="9"/>
        <v>84.462151394422307</v>
      </c>
    </row>
    <row r="19" spans="2:12" ht="15.75" x14ac:dyDescent="0.25">
      <c r="B19" s="732" t="s">
        <v>93</v>
      </c>
      <c r="C19" s="930" t="s">
        <v>562</v>
      </c>
      <c r="D19" s="661">
        <v>2925</v>
      </c>
      <c r="E19" s="661">
        <v>677</v>
      </c>
      <c r="F19" s="658">
        <f t="shared" si="5"/>
        <v>3602</v>
      </c>
      <c r="G19" s="828">
        <f t="shared" si="6"/>
        <v>14.135468173612747</v>
      </c>
      <c r="H19" s="661">
        <v>2895</v>
      </c>
      <c r="I19" s="661">
        <v>1271</v>
      </c>
      <c r="J19" s="658">
        <f t="shared" si="7"/>
        <v>4166</v>
      </c>
      <c r="K19" s="828">
        <f t="shared" si="8"/>
        <v>16.590338895304846</v>
      </c>
      <c r="L19" s="81">
        <f t="shared" si="9"/>
        <v>115.65796779566908</v>
      </c>
    </row>
    <row r="20" spans="2:12" ht="16.5" thickBot="1" x14ac:dyDescent="0.3">
      <c r="B20" s="732" t="s">
        <v>161</v>
      </c>
      <c r="C20" s="931" t="s">
        <v>563</v>
      </c>
      <c r="D20" s="598">
        <v>768</v>
      </c>
      <c r="E20" s="598">
        <v>466</v>
      </c>
      <c r="F20" s="658">
        <f t="shared" si="5"/>
        <v>1234</v>
      </c>
      <c r="G20" s="828">
        <f t="shared" si="6"/>
        <v>4.8426340161682759</v>
      </c>
      <c r="H20" s="598">
        <v>906</v>
      </c>
      <c r="I20" s="598">
        <v>207</v>
      </c>
      <c r="J20" s="658">
        <f t="shared" si="7"/>
        <v>1113</v>
      </c>
      <c r="K20" s="828">
        <f t="shared" si="8"/>
        <v>4.4323204969933494</v>
      </c>
      <c r="L20" s="81">
        <f t="shared" si="9"/>
        <v>90.194489465153964</v>
      </c>
    </row>
    <row r="21" spans="2:12" ht="16.5" thickBot="1" x14ac:dyDescent="0.3">
      <c r="B21" s="818"/>
      <c r="C21" s="815" t="s">
        <v>181</v>
      </c>
      <c r="D21" s="686">
        <f>SUM(D16:D20)</f>
        <v>13669</v>
      </c>
      <c r="E21" s="686">
        <f>SUM(E16:E20)</f>
        <v>3927</v>
      </c>
      <c r="F21" s="170">
        <f>SUM(F16:F20)</f>
        <v>17596</v>
      </c>
      <c r="G21" s="816">
        <f>F21/F$25*100</f>
        <v>69.052664626010511</v>
      </c>
      <c r="H21" s="686">
        <f>SUM(H16:H20)</f>
        <v>14256</v>
      </c>
      <c r="I21" s="686">
        <f>SUM(I16:I20)</f>
        <v>4088</v>
      </c>
      <c r="J21" s="170">
        <f>SUM(J16:J20)</f>
        <v>18344</v>
      </c>
      <c r="K21" s="816">
        <f>J21/J$25*100</f>
        <v>73.051650671020667</v>
      </c>
      <c r="L21" s="82">
        <f>J21/F21*100</f>
        <v>104.2509661286656</v>
      </c>
    </row>
    <row r="22" spans="2:12" ht="16.5" thickBot="1" x14ac:dyDescent="0.3">
      <c r="B22" s="784" t="s">
        <v>67</v>
      </c>
      <c r="C22" s="933" t="s">
        <v>563</v>
      </c>
      <c r="D22" s="801">
        <v>86</v>
      </c>
      <c r="E22" s="801">
        <v>15</v>
      </c>
      <c r="F22" s="802">
        <f>D22+E22</f>
        <v>101</v>
      </c>
      <c r="G22" s="813">
        <f>F22/F$25*100</f>
        <v>0.39635821364100143</v>
      </c>
      <c r="H22" s="801">
        <v>116</v>
      </c>
      <c r="I22" s="801">
        <v>11</v>
      </c>
      <c r="J22" s="802">
        <f>H22+I22</f>
        <v>127</v>
      </c>
      <c r="K22" s="813">
        <f>J22/J$25*100</f>
        <v>0.50575445024093024</v>
      </c>
      <c r="L22" s="707">
        <f>J22/F22*100</f>
        <v>125.74257425742574</v>
      </c>
    </row>
    <row r="23" spans="2:12" ht="16.5" thickBot="1" x14ac:dyDescent="0.3">
      <c r="B23" s="784" t="s">
        <v>69</v>
      </c>
      <c r="C23" s="934" t="s">
        <v>564</v>
      </c>
      <c r="D23" s="801">
        <v>2089</v>
      </c>
      <c r="E23" s="801">
        <v>2025</v>
      </c>
      <c r="F23" s="802">
        <f>D23+E23</f>
        <v>4114</v>
      </c>
      <c r="G23" s="813">
        <f>F23/F$25*100</f>
        <v>16.1447296130602</v>
      </c>
      <c r="H23" s="801">
        <v>1181</v>
      </c>
      <c r="I23" s="801">
        <v>1384</v>
      </c>
      <c r="J23" s="802">
        <f>H23+I23</f>
        <v>2565</v>
      </c>
      <c r="K23" s="813">
        <f>J23/J$25*100</f>
        <v>10.214646967464457</v>
      </c>
      <c r="L23" s="707">
        <f>J23/F23*100</f>
        <v>62.348079727758879</v>
      </c>
    </row>
    <row r="24" spans="2:12" ht="16.5" thickBot="1" x14ac:dyDescent="0.3">
      <c r="B24" s="784" t="s">
        <v>70</v>
      </c>
      <c r="C24" s="934" t="s">
        <v>565</v>
      </c>
      <c r="D24" s="801">
        <v>313</v>
      </c>
      <c r="E24" s="801">
        <v>76</v>
      </c>
      <c r="F24" s="802">
        <f>D24+E24</f>
        <v>389</v>
      </c>
      <c r="G24" s="813">
        <f>F24/F$25*100</f>
        <v>1.5265677733301939</v>
      </c>
      <c r="H24" s="801">
        <v>361</v>
      </c>
      <c r="I24" s="801">
        <v>211</v>
      </c>
      <c r="J24" s="802">
        <f>H24+I24</f>
        <v>572</v>
      </c>
      <c r="K24" s="813">
        <f>J24/J$25*100</f>
        <v>2.2778861853371031</v>
      </c>
      <c r="L24" s="707">
        <f>J24/F24*100</f>
        <v>147.04370179948586</v>
      </c>
    </row>
    <row r="25" spans="2:12" ht="16.5" thickBot="1" x14ac:dyDescent="0.3">
      <c r="B25" s="784"/>
      <c r="C25" s="934" t="s">
        <v>566</v>
      </c>
      <c r="D25" s="801">
        <f t="shared" ref="D25:K25" si="10">D14+D21+D22+D23+D24</f>
        <v>18081</v>
      </c>
      <c r="E25" s="801">
        <f t="shared" si="10"/>
        <v>7401</v>
      </c>
      <c r="F25" s="802">
        <f t="shared" si="10"/>
        <v>25482</v>
      </c>
      <c r="G25" s="785">
        <f t="shared" si="10"/>
        <v>100.00000000000001</v>
      </c>
      <c r="H25" s="801">
        <f t="shared" si="10"/>
        <v>17838</v>
      </c>
      <c r="I25" s="801">
        <f t="shared" si="10"/>
        <v>7273</v>
      </c>
      <c r="J25" s="802">
        <f t="shared" si="10"/>
        <v>25111</v>
      </c>
      <c r="K25" s="820">
        <f t="shared" si="10"/>
        <v>100.00000000000001</v>
      </c>
      <c r="L25" s="707">
        <f>J25/F25*100</f>
        <v>98.544070324150383</v>
      </c>
    </row>
  </sheetData>
  <mergeCells count="12">
    <mergeCell ref="J6:J7"/>
    <mergeCell ref="L6:L7"/>
    <mergeCell ref="B4:L4"/>
    <mergeCell ref="B5:B7"/>
    <mergeCell ref="C5:C7"/>
    <mergeCell ref="D5:G5"/>
    <mergeCell ref="H5:K5"/>
    <mergeCell ref="D6:D7"/>
    <mergeCell ref="E6:E7"/>
    <mergeCell ref="F6:F7"/>
    <mergeCell ref="H6:H7"/>
    <mergeCell ref="I6:I7"/>
  </mergeCells>
  <pageMargins left="0.7" right="0.7" top="0.75" bottom="0.75" header="0.3" footer="0.3"/>
  <pageSetup paperSize="9" orientation="portrait" r:id="rId1"/>
  <ignoredErrors>
    <ignoredError sqref="G14 F21:G21 J21" formula="1"/>
  </ignoredError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2"/>
  <sheetViews>
    <sheetView workbookViewId="0">
      <selection activeCell="C14" sqref="C14"/>
    </sheetView>
  </sheetViews>
  <sheetFormatPr defaultRowHeight="15" x14ac:dyDescent="0.25"/>
  <cols>
    <col min="2" max="2" width="6" customWidth="1"/>
    <col min="3" max="3" width="30.5703125" customWidth="1"/>
    <col min="4" max="4" width="17.85546875" customWidth="1"/>
    <col min="5" max="5" width="10.85546875" customWidth="1"/>
    <col min="6" max="6" width="17.5703125" customWidth="1"/>
    <col min="7" max="7" width="10.85546875" customWidth="1"/>
    <col min="8" max="8" width="10.42578125" customWidth="1"/>
  </cols>
  <sheetData>
    <row r="3" spans="2:8" ht="15.75" thickBot="1" x14ac:dyDescent="0.3"/>
    <row r="4" spans="2:8" ht="16.5" thickBot="1" x14ac:dyDescent="0.3">
      <c r="B4" s="956" t="s">
        <v>567</v>
      </c>
      <c r="C4" s="957"/>
      <c r="D4" s="957"/>
      <c r="E4" s="957"/>
      <c r="F4" s="957"/>
      <c r="G4" s="957"/>
      <c r="H4" s="958"/>
    </row>
    <row r="5" spans="2:8" ht="15.75" x14ac:dyDescent="0.25">
      <c r="B5" s="1108" t="s">
        <v>163</v>
      </c>
      <c r="C5" s="1110" t="s">
        <v>198</v>
      </c>
      <c r="D5" s="1110" t="s">
        <v>134</v>
      </c>
      <c r="E5" s="1110"/>
      <c r="F5" s="1110" t="s">
        <v>140</v>
      </c>
      <c r="G5" s="1110"/>
      <c r="H5" s="282" t="s">
        <v>184</v>
      </c>
    </row>
    <row r="6" spans="2:8" ht="32.25" thickBot="1" x14ac:dyDescent="0.3">
      <c r="B6" s="1109"/>
      <c r="C6" s="1111"/>
      <c r="D6" s="858" t="s">
        <v>464</v>
      </c>
      <c r="E6" s="861" t="s">
        <v>183</v>
      </c>
      <c r="F6" s="858" t="s">
        <v>464</v>
      </c>
      <c r="G6" s="861" t="s">
        <v>183</v>
      </c>
      <c r="H6" s="283" t="s">
        <v>121</v>
      </c>
    </row>
    <row r="7" spans="2:8" ht="15.75" thickBot="1" x14ac:dyDescent="0.3">
      <c r="B7" s="609">
        <v>1</v>
      </c>
      <c r="C7" s="618">
        <v>2</v>
      </c>
      <c r="D7" s="618">
        <v>3</v>
      </c>
      <c r="E7" s="618">
        <v>4</v>
      </c>
      <c r="F7" s="618">
        <v>5</v>
      </c>
      <c r="G7" s="618">
        <v>6</v>
      </c>
      <c r="H7" s="619">
        <v>7</v>
      </c>
    </row>
    <row r="8" spans="2:8" ht="24" customHeight="1" x14ac:dyDescent="0.25">
      <c r="B8" s="290" t="s">
        <v>65</v>
      </c>
      <c r="C8" s="916" t="s">
        <v>465</v>
      </c>
      <c r="D8" s="726">
        <v>76</v>
      </c>
      <c r="E8" s="174">
        <f>D8/D12*100</f>
        <v>75.247524752475243</v>
      </c>
      <c r="F8" s="726">
        <v>79</v>
      </c>
      <c r="G8" s="174">
        <f>F8/F12*100</f>
        <v>73.831775700934571</v>
      </c>
      <c r="H8" s="93">
        <f>F8/D8*100</f>
        <v>103.94736842105263</v>
      </c>
    </row>
    <row r="9" spans="2:8" ht="31.5" x14ac:dyDescent="0.25">
      <c r="B9" s="290" t="s">
        <v>66</v>
      </c>
      <c r="C9" s="172" t="s">
        <v>466</v>
      </c>
      <c r="D9" s="726">
        <v>4</v>
      </c>
      <c r="E9" s="174">
        <f>D9/D12*100</f>
        <v>3.9603960396039604</v>
      </c>
      <c r="F9" s="726">
        <v>4</v>
      </c>
      <c r="G9" s="174">
        <f>F9/F12*100</f>
        <v>3.7383177570093453</v>
      </c>
      <c r="H9" s="93">
        <f>F9/D9*100</f>
        <v>100</v>
      </c>
    </row>
    <row r="10" spans="2:8" ht="19.5" customHeight="1" x14ac:dyDescent="0.25">
      <c r="B10" s="290" t="s">
        <v>67</v>
      </c>
      <c r="C10" s="172" t="s">
        <v>467</v>
      </c>
      <c r="D10" s="726">
        <v>13</v>
      </c>
      <c r="E10" s="174">
        <f>D10/D12*100</f>
        <v>12.871287128712872</v>
      </c>
      <c r="F10" s="726">
        <v>17</v>
      </c>
      <c r="G10" s="174">
        <f>F10/F12*100</f>
        <v>15.887850467289718</v>
      </c>
      <c r="H10" s="93">
        <f>F10/D10*100</f>
        <v>130.76923076923077</v>
      </c>
    </row>
    <row r="11" spans="2:8" ht="16.5" thickBot="1" x14ac:dyDescent="0.3">
      <c r="B11" s="290" t="s">
        <v>69</v>
      </c>
      <c r="C11" s="176" t="s">
        <v>268</v>
      </c>
      <c r="D11" s="727">
        <v>8</v>
      </c>
      <c r="E11" s="178">
        <f>D11/D12*100</f>
        <v>7.9207920792079207</v>
      </c>
      <c r="F11" s="727">
        <v>7</v>
      </c>
      <c r="G11" s="178">
        <f>F11/F12*100</f>
        <v>6.5420560747663545</v>
      </c>
      <c r="H11" s="93">
        <f>F11/D11*100</f>
        <v>87.5</v>
      </c>
    </row>
    <row r="12" spans="2:8" ht="16.5" thickBot="1" x14ac:dyDescent="0.3">
      <c r="B12" s="1103" t="s">
        <v>181</v>
      </c>
      <c r="C12" s="1104"/>
      <c r="D12" s="724">
        <f>SUM(D8:D11)</f>
        <v>101</v>
      </c>
      <c r="E12" s="676">
        <f>SUM(E8:E11)</f>
        <v>100</v>
      </c>
      <c r="F12" s="724">
        <f>SUM(F8:F11)</f>
        <v>107</v>
      </c>
      <c r="G12" s="676">
        <f>SUM(G8:G11)</f>
        <v>99.999999999999986</v>
      </c>
      <c r="H12" s="77">
        <f>F12/D12*100</f>
        <v>105.94059405940595</v>
      </c>
    </row>
  </sheetData>
  <mergeCells count="6">
    <mergeCell ref="B12:C12"/>
    <mergeCell ref="B4:H4"/>
    <mergeCell ref="B5:B6"/>
    <mergeCell ref="C5:C6"/>
    <mergeCell ref="D5:E5"/>
    <mergeCell ref="F5:G5"/>
  </mergeCells>
  <pageMargins left="0.7" right="0.7" top="0.75" bottom="0.75" header="0.3" footer="0.3"/>
  <pageSetup orientation="portrait" r:id="rId1"/>
  <ignoredErrors>
    <ignoredError sqref="D12 F12" formulaRange="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9"/>
  <sheetViews>
    <sheetView topLeftCell="A7" workbookViewId="0">
      <selection activeCell="C23" sqref="C23"/>
    </sheetView>
  </sheetViews>
  <sheetFormatPr defaultRowHeight="15" x14ac:dyDescent="0.25"/>
  <cols>
    <col min="2" max="2" width="6.7109375" customWidth="1"/>
    <col min="3" max="3" width="31.7109375" customWidth="1"/>
    <col min="4" max="4" width="16.7109375" customWidth="1"/>
    <col min="5" max="5" width="18" customWidth="1"/>
    <col min="6" max="6" width="16.85546875" customWidth="1"/>
    <col min="7" max="7" width="20.7109375" customWidth="1"/>
  </cols>
  <sheetData>
    <row r="3" spans="2:8" ht="16.5" thickBot="1" x14ac:dyDescent="0.3">
      <c r="B3" s="2"/>
      <c r="C3" s="15"/>
      <c r="D3" s="15"/>
      <c r="E3" s="15"/>
      <c r="F3" s="15"/>
      <c r="G3" s="1182" t="s">
        <v>178</v>
      </c>
      <c r="H3" s="1182"/>
    </row>
    <row r="4" spans="2:8" ht="16.5" thickBot="1" x14ac:dyDescent="0.3">
      <c r="B4" s="956" t="s">
        <v>568</v>
      </c>
      <c r="C4" s="957"/>
      <c r="D4" s="957"/>
      <c r="E4" s="957"/>
      <c r="F4" s="957"/>
      <c r="G4" s="957"/>
      <c r="H4" s="958"/>
    </row>
    <row r="5" spans="2:8" ht="33" thickTop="1" thickBot="1" x14ac:dyDescent="0.3">
      <c r="B5" s="636" t="s">
        <v>163</v>
      </c>
      <c r="C5" s="637" t="s">
        <v>208</v>
      </c>
      <c r="D5" s="935" t="s">
        <v>569</v>
      </c>
      <c r="E5" s="935" t="s">
        <v>570</v>
      </c>
      <c r="F5" s="935" t="s">
        <v>571</v>
      </c>
      <c r="G5" s="935" t="s">
        <v>572</v>
      </c>
      <c r="H5" s="936" t="s">
        <v>573</v>
      </c>
    </row>
    <row r="6" spans="2:8" s="296" customFormat="1" ht="13.5" thickBot="1" x14ac:dyDescent="0.25">
      <c r="B6" s="638">
        <v>1</v>
      </c>
      <c r="C6" s="639">
        <v>2</v>
      </c>
      <c r="D6" s="639">
        <v>3</v>
      </c>
      <c r="E6" s="639">
        <v>4</v>
      </c>
      <c r="F6" s="639">
        <v>5</v>
      </c>
      <c r="G6" s="639">
        <v>6</v>
      </c>
      <c r="H6" s="640">
        <v>7</v>
      </c>
    </row>
    <row r="7" spans="2:8" ht="16.5" thickBot="1" x14ac:dyDescent="0.3">
      <c r="B7" s="634" t="s">
        <v>65</v>
      </c>
      <c r="C7" s="937" t="s">
        <v>574</v>
      </c>
      <c r="D7" s="632"/>
      <c r="E7" s="632"/>
      <c r="F7" s="632"/>
      <c r="G7" s="632"/>
      <c r="H7" s="635"/>
    </row>
    <row r="8" spans="2:8" ht="15.75" x14ac:dyDescent="0.25">
      <c r="B8" s="290" t="s">
        <v>13</v>
      </c>
      <c r="C8" s="938" t="s">
        <v>575</v>
      </c>
      <c r="D8" s="759">
        <v>42074</v>
      </c>
      <c r="E8" s="759">
        <v>87981</v>
      </c>
      <c r="F8" s="759">
        <v>1616</v>
      </c>
      <c r="G8" s="692">
        <f>D8+E8+F8</f>
        <v>131671</v>
      </c>
      <c r="H8" s="678">
        <f>G8/G13*100</f>
        <v>49.244526557509481</v>
      </c>
    </row>
    <row r="9" spans="2:8" ht="47.25" customHeight="1" x14ac:dyDescent="0.25">
      <c r="B9" s="758" t="s">
        <v>30</v>
      </c>
      <c r="C9" s="938" t="s">
        <v>576</v>
      </c>
      <c r="D9" s="759">
        <v>33610</v>
      </c>
      <c r="E9" s="759">
        <v>54503</v>
      </c>
      <c r="F9" s="759">
        <v>1416</v>
      </c>
      <c r="G9" s="759">
        <f>D9+E9+F9</f>
        <v>89529</v>
      </c>
      <c r="H9" s="760">
        <f>G9/G13*100</f>
        <v>33.483555362739452</v>
      </c>
    </row>
    <row r="10" spans="2:8" ht="15.75" x14ac:dyDescent="0.25">
      <c r="B10" s="290" t="s">
        <v>87</v>
      </c>
      <c r="C10" s="938" t="s">
        <v>577</v>
      </c>
      <c r="D10" s="759">
        <v>16448</v>
      </c>
      <c r="E10" s="759">
        <v>27452</v>
      </c>
      <c r="F10" s="759">
        <v>417</v>
      </c>
      <c r="G10" s="692">
        <f>D10+E10+F10</f>
        <v>44317</v>
      </c>
      <c r="H10" s="678">
        <f>G10/G13*100</f>
        <v>16.574414134085316</v>
      </c>
    </row>
    <row r="11" spans="2:8" ht="15.75" x14ac:dyDescent="0.25">
      <c r="B11" s="290" t="s">
        <v>88</v>
      </c>
      <c r="C11" s="938" t="s">
        <v>578</v>
      </c>
      <c r="D11" s="759">
        <v>225</v>
      </c>
      <c r="E11" s="759">
        <v>1586</v>
      </c>
      <c r="F11" s="759">
        <v>23</v>
      </c>
      <c r="G11" s="692">
        <f>D11+E11+F11</f>
        <v>1834</v>
      </c>
      <c r="H11" s="678">
        <f>G11/G13*100</f>
        <v>0.6859100463007981</v>
      </c>
    </row>
    <row r="12" spans="2:8" ht="16.5" thickBot="1" x14ac:dyDescent="0.3">
      <c r="B12" s="290" t="s">
        <v>89</v>
      </c>
      <c r="C12" s="938" t="s">
        <v>203</v>
      </c>
      <c r="D12" s="759">
        <v>10</v>
      </c>
      <c r="E12" s="759">
        <v>21</v>
      </c>
      <c r="F12" s="759">
        <v>0</v>
      </c>
      <c r="G12" s="692">
        <f>D12+E12+F12</f>
        <v>31</v>
      </c>
      <c r="H12" s="678">
        <f>G12/G13*100</f>
        <v>1.1593899364953511E-2</v>
      </c>
    </row>
    <row r="13" spans="2:8" ht="16.5" thickBot="1" x14ac:dyDescent="0.3">
      <c r="B13" s="1124" t="s">
        <v>181</v>
      </c>
      <c r="C13" s="1110"/>
      <c r="D13" s="717">
        <f>SUM(D8:D12)</f>
        <v>92367</v>
      </c>
      <c r="E13" s="717">
        <f>SUM(E8:E12)</f>
        <v>171543</v>
      </c>
      <c r="F13" s="717">
        <f>SUM(F8:F12)</f>
        <v>3472</v>
      </c>
      <c r="G13" s="717">
        <f>SUM(G8:G12)</f>
        <v>267382</v>
      </c>
      <c r="H13" s="718">
        <f>SUM(H8:H12)</f>
        <v>100.00000000000001</v>
      </c>
    </row>
    <row r="14" spans="2:8" ht="15.75" x14ac:dyDescent="0.25">
      <c r="B14" s="688" t="s">
        <v>66</v>
      </c>
      <c r="C14" s="719" t="s">
        <v>579</v>
      </c>
      <c r="D14" s="720"/>
      <c r="E14" s="720"/>
      <c r="F14" s="720"/>
      <c r="G14" s="720"/>
      <c r="H14" s="689"/>
    </row>
    <row r="15" spans="2:8" ht="15.75" x14ac:dyDescent="0.25">
      <c r="B15" s="690" t="s">
        <v>90</v>
      </c>
      <c r="C15" s="172" t="s">
        <v>514</v>
      </c>
      <c r="D15" s="96">
        <v>82601</v>
      </c>
      <c r="E15" s="96">
        <v>151197</v>
      </c>
      <c r="F15" s="96">
        <v>2764</v>
      </c>
      <c r="G15" s="96">
        <f>D15+E15+F15</f>
        <v>236562</v>
      </c>
      <c r="H15" s="691">
        <f>G15/G19*100</f>
        <v>88.473420050713955</v>
      </c>
    </row>
    <row r="16" spans="2:8" ht="15.75" x14ac:dyDescent="0.25">
      <c r="B16" s="690" t="s">
        <v>91</v>
      </c>
      <c r="C16" s="172" t="s">
        <v>580</v>
      </c>
      <c r="D16" s="96">
        <v>2746</v>
      </c>
      <c r="E16" s="96">
        <v>5149</v>
      </c>
      <c r="F16" s="96">
        <v>108</v>
      </c>
      <c r="G16" s="96">
        <f>D16+E16+F16</f>
        <v>8003</v>
      </c>
      <c r="H16" s="691">
        <f>G16/G19*100</f>
        <v>2.9930960199265471</v>
      </c>
    </row>
    <row r="17" spans="2:8" ht="15.75" x14ac:dyDescent="0.25">
      <c r="B17" s="690" t="s">
        <v>92</v>
      </c>
      <c r="C17" s="172" t="s">
        <v>581</v>
      </c>
      <c r="D17" s="96">
        <v>5570</v>
      </c>
      <c r="E17" s="96">
        <v>13933</v>
      </c>
      <c r="F17" s="96">
        <v>591</v>
      </c>
      <c r="G17" s="96">
        <f>D17+E17+F17</f>
        <v>20094</v>
      </c>
      <c r="H17" s="691">
        <f>G17/G19*100</f>
        <v>7.5150907690121258</v>
      </c>
    </row>
    <row r="18" spans="2:8" ht="16.5" thickBot="1" x14ac:dyDescent="0.3">
      <c r="B18" s="175" t="s">
        <v>93</v>
      </c>
      <c r="C18" s="176" t="s">
        <v>582</v>
      </c>
      <c r="D18" s="693">
        <v>1450</v>
      </c>
      <c r="E18" s="693">
        <v>1264</v>
      </c>
      <c r="F18" s="693">
        <v>9</v>
      </c>
      <c r="G18" s="693">
        <f>D18+E18+F18</f>
        <v>2723</v>
      </c>
      <c r="H18" s="694">
        <f>G18/G19*100</f>
        <v>1.0183931603473682</v>
      </c>
    </row>
    <row r="19" spans="2:8" ht="16.5" thickBot="1" x14ac:dyDescent="0.3">
      <c r="B19" s="1103" t="s">
        <v>181</v>
      </c>
      <c r="C19" s="1104"/>
      <c r="D19" s="182">
        <f>SUM(D15:D18)</f>
        <v>92367</v>
      </c>
      <c r="E19" s="182">
        <f>SUM(E15:E18)</f>
        <v>171543</v>
      </c>
      <c r="F19" s="182">
        <f>SUM(F15:F18)</f>
        <v>3472</v>
      </c>
      <c r="G19" s="181">
        <f>SUM(G15:G18)</f>
        <v>267382</v>
      </c>
      <c r="H19" s="695">
        <f>SUM(H15:H18)</f>
        <v>99.999999999999986</v>
      </c>
    </row>
  </sheetData>
  <mergeCells count="4">
    <mergeCell ref="B13:C13"/>
    <mergeCell ref="B19:C19"/>
    <mergeCell ref="G3:H3"/>
    <mergeCell ref="B4:H4"/>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9"/>
  <sheetViews>
    <sheetView topLeftCell="A7" workbookViewId="0">
      <selection activeCell="C21" sqref="C21"/>
    </sheetView>
  </sheetViews>
  <sheetFormatPr defaultRowHeight="15" x14ac:dyDescent="0.25"/>
  <cols>
    <col min="2" max="2" width="8.42578125" customWidth="1"/>
    <col min="3" max="3" width="30.85546875" customWidth="1"/>
    <col min="4" max="4" width="25.7109375" customWidth="1"/>
    <col min="5" max="5" width="24" customWidth="1"/>
  </cols>
  <sheetData>
    <row r="3" spans="2:11" ht="16.5" thickBot="1" x14ac:dyDescent="0.3">
      <c r="B3" s="1"/>
      <c r="C3" s="1"/>
      <c r="D3" s="1"/>
      <c r="E3" s="1183" t="s">
        <v>178</v>
      </c>
      <c r="F3" s="1183"/>
    </row>
    <row r="4" spans="2:11" ht="16.5" thickBot="1" x14ac:dyDescent="0.3">
      <c r="B4" s="1184" t="s">
        <v>583</v>
      </c>
      <c r="C4" s="1185"/>
      <c r="D4" s="1185"/>
      <c r="E4" s="1185"/>
      <c r="F4" s="1186"/>
    </row>
    <row r="5" spans="2:11" ht="32.25" thickBot="1" x14ac:dyDescent="0.3">
      <c r="B5" s="279" t="s">
        <v>163</v>
      </c>
      <c r="C5" s="280" t="s">
        <v>208</v>
      </c>
      <c r="D5" s="280" t="s">
        <v>136</v>
      </c>
      <c r="E5" s="280" t="s">
        <v>148</v>
      </c>
      <c r="F5" s="281" t="s">
        <v>584</v>
      </c>
    </row>
    <row r="6" spans="2:11" s="296" customFormat="1" ht="13.5" customHeight="1" thickBot="1" x14ac:dyDescent="0.25">
      <c r="B6" s="631">
        <v>1</v>
      </c>
      <c r="C6" s="625">
        <v>2</v>
      </c>
      <c r="D6" s="625">
        <v>3</v>
      </c>
      <c r="E6" s="625">
        <v>4</v>
      </c>
      <c r="F6" s="641">
        <v>5</v>
      </c>
    </row>
    <row r="7" spans="2:11" ht="16.5" thickBot="1" x14ac:dyDescent="0.3">
      <c r="B7" s="295" t="s">
        <v>65</v>
      </c>
      <c r="C7" s="180" t="s">
        <v>574</v>
      </c>
      <c r="D7" s="573"/>
      <c r="E7" s="573"/>
      <c r="F7" s="617"/>
    </row>
    <row r="8" spans="2:11" ht="15.75" x14ac:dyDescent="0.25">
      <c r="B8" s="290" t="s">
        <v>13</v>
      </c>
      <c r="C8" s="172" t="s">
        <v>575</v>
      </c>
      <c r="D8" s="692">
        <v>127102</v>
      </c>
      <c r="E8" s="759">
        <v>131671</v>
      </c>
      <c r="F8" s="97">
        <f t="shared" ref="F8:F13" si="0">E8/D8*100</f>
        <v>103.59475067268808</v>
      </c>
      <c r="J8" s="51"/>
      <c r="K8" s="51"/>
    </row>
    <row r="9" spans="2:11" ht="47.25" x14ac:dyDescent="0.25">
      <c r="B9" s="290" t="s">
        <v>30</v>
      </c>
      <c r="C9" s="172" t="s">
        <v>576</v>
      </c>
      <c r="D9" s="692">
        <v>91011</v>
      </c>
      <c r="E9" s="759">
        <v>89529</v>
      </c>
      <c r="F9" s="97">
        <f t="shared" si="0"/>
        <v>98.371625407917733</v>
      </c>
      <c r="J9" s="51"/>
      <c r="K9" s="51"/>
    </row>
    <row r="10" spans="2:11" ht="15.75" x14ac:dyDescent="0.25">
      <c r="B10" s="290" t="s">
        <v>87</v>
      </c>
      <c r="C10" s="172" t="s">
        <v>577</v>
      </c>
      <c r="D10" s="692">
        <v>38840</v>
      </c>
      <c r="E10" s="759">
        <v>44317</v>
      </c>
      <c r="F10" s="97">
        <f t="shared" si="0"/>
        <v>114.10144181256436</v>
      </c>
      <c r="J10" s="51"/>
      <c r="K10" s="51"/>
    </row>
    <row r="11" spans="2:11" ht="15.75" x14ac:dyDescent="0.25">
      <c r="B11" s="290" t="s">
        <v>88</v>
      </c>
      <c r="C11" s="172" t="s">
        <v>578</v>
      </c>
      <c r="D11" s="692">
        <v>1909</v>
      </c>
      <c r="E11" s="759">
        <v>1834</v>
      </c>
      <c r="F11" s="97">
        <f t="shared" si="0"/>
        <v>96.071241487689889</v>
      </c>
      <c r="J11" s="51"/>
      <c r="K11" s="51"/>
    </row>
    <row r="12" spans="2:11" ht="16.5" thickBot="1" x14ac:dyDescent="0.3">
      <c r="B12" s="290" t="s">
        <v>89</v>
      </c>
      <c r="C12" s="176" t="s">
        <v>203</v>
      </c>
      <c r="D12" s="696">
        <v>34</v>
      </c>
      <c r="E12" s="693">
        <v>31</v>
      </c>
      <c r="F12" s="97">
        <f t="shared" si="0"/>
        <v>91.17647058823529</v>
      </c>
    </row>
    <row r="13" spans="2:11" ht="16.5" thickBot="1" x14ac:dyDescent="0.3">
      <c r="B13" s="688"/>
      <c r="C13" s="719" t="s">
        <v>181</v>
      </c>
      <c r="D13" s="721">
        <f>SUM(D8:D12)</f>
        <v>258896</v>
      </c>
      <c r="E13" s="721">
        <f>SUM(E8:E12)</f>
        <v>267382</v>
      </c>
      <c r="F13" s="722">
        <f t="shared" si="0"/>
        <v>103.27776404424942</v>
      </c>
    </row>
    <row r="14" spans="2:11" ht="16.5" thickBot="1" x14ac:dyDescent="0.3">
      <c r="B14" s="688" t="s">
        <v>66</v>
      </c>
      <c r="C14" s="939" t="s">
        <v>579</v>
      </c>
      <c r="D14" s="687"/>
      <c r="E14" s="687"/>
      <c r="F14" s="723"/>
    </row>
    <row r="15" spans="2:11" ht="15.75" x14ac:dyDescent="0.25">
      <c r="B15" s="690" t="s">
        <v>90</v>
      </c>
      <c r="C15" s="172" t="s">
        <v>514</v>
      </c>
      <c r="D15" s="96">
        <v>228329</v>
      </c>
      <c r="E15" s="96">
        <v>236562</v>
      </c>
      <c r="F15" s="97">
        <f>E15/D15*100</f>
        <v>103.605761861174</v>
      </c>
    </row>
    <row r="16" spans="2:11" ht="15.75" x14ac:dyDescent="0.25">
      <c r="B16" s="690" t="s">
        <v>91</v>
      </c>
      <c r="C16" s="172" t="s">
        <v>580</v>
      </c>
      <c r="D16" s="96">
        <v>7451</v>
      </c>
      <c r="E16" s="96">
        <v>8003</v>
      </c>
      <c r="F16" s="97">
        <f>E16/D16*100</f>
        <v>107.40840155683802</v>
      </c>
    </row>
    <row r="17" spans="2:6" ht="15.75" x14ac:dyDescent="0.25">
      <c r="B17" s="690" t="s">
        <v>92</v>
      </c>
      <c r="C17" s="172" t="s">
        <v>581</v>
      </c>
      <c r="D17" s="96">
        <v>19805</v>
      </c>
      <c r="E17" s="96">
        <v>20094</v>
      </c>
      <c r="F17" s="97">
        <f>E17/D17*100</f>
        <v>101.45922746781115</v>
      </c>
    </row>
    <row r="18" spans="2:6" ht="16.5" thickBot="1" x14ac:dyDescent="0.3">
      <c r="B18" s="175" t="s">
        <v>93</v>
      </c>
      <c r="C18" s="176" t="s">
        <v>582</v>
      </c>
      <c r="D18" s="693">
        <v>3311</v>
      </c>
      <c r="E18" s="693">
        <v>2723</v>
      </c>
      <c r="F18" s="699">
        <f>E18/D18*100</f>
        <v>82.241014799154328</v>
      </c>
    </row>
    <row r="19" spans="2:6" ht="16.5" thickBot="1" x14ac:dyDescent="0.3">
      <c r="B19" s="279"/>
      <c r="C19" s="180" t="s">
        <v>181</v>
      </c>
      <c r="D19" s="153">
        <f>SUM(D15:D18)</f>
        <v>258896</v>
      </c>
      <c r="E19" s="153">
        <f>SUM(E15:E18)</f>
        <v>267382</v>
      </c>
      <c r="F19" s="157">
        <f>E19/D19*100</f>
        <v>103.27776404424942</v>
      </c>
    </row>
  </sheetData>
  <mergeCells count="2">
    <mergeCell ref="E3:F3"/>
    <mergeCell ref="B4:F4"/>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1"/>
  <sheetViews>
    <sheetView workbookViewId="0">
      <selection activeCell="C13" sqref="C13"/>
    </sheetView>
  </sheetViews>
  <sheetFormatPr defaultRowHeight="15" x14ac:dyDescent="0.25"/>
  <cols>
    <col min="3" max="3" width="29" customWidth="1"/>
    <col min="4" max="4" width="15.140625" customWidth="1"/>
    <col min="5" max="5" width="19" customWidth="1"/>
    <col min="6" max="6" width="16.7109375" customWidth="1"/>
    <col min="7" max="7" width="15.85546875" customWidth="1"/>
    <col min="8" max="8" width="15.7109375" customWidth="1"/>
  </cols>
  <sheetData>
    <row r="3" spans="2:14" ht="16.5" thickBot="1" x14ac:dyDescent="0.3">
      <c r="B3" s="1"/>
      <c r="C3" s="183"/>
      <c r="D3" s="1"/>
      <c r="E3" s="1"/>
      <c r="F3" s="1"/>
      <c r="G3" s="1"/>
      <c r="H3" s="184" t="s">
        <v>178</v>
      </c>
      <c r="I3" s="4"/>
      <c r="J3" s="4"/>
      <c r="K3" s="4"/>
      <c r="L3" s="4"/>
      <c r="M3" s="4"/>
      <c r="N3" s="4"/>
    </row>
    <row r="4" spans="2:14" ht="16.5" thickBot="1" x14ac:dyDescent="0.3">
      <c r="B4" s="956" t="s">
        <v>585</v>
      </c>
      <c r="C4" s="957"/>
      <c r="D4" s="957"/>
      <c r="E4" s="957"/>
      <c r="F4" s="957"/>
      <c r="G4" s="957"/>
      <c r="H4" s="958"/>
    </row>
    <row r="5" spans="2:14" ht="16.5" thickBot="1" x14ac:dyDescent="0.3">
      <c r="B5" s="279" t="s">
        <v>163</v>
      </c>
      <c r="C5" s="284" t="s">
        <v>208</v>
      </c>
      <c r="D5" s="284" t="s">
        <v>133</v>
      </c>
      <c r="E5" s="280" t="s">
        <v>183</v>
      </c>
      <c r="F5" s="284" t="s">
        <v>139</v>
      </c>
      <c r="G5" s="857" t="s">
        <v>183</v>
      </c>
      <c r="H5" s="281" t="s">
        <v>586</v>
      </c>
    </row>
    <row r="6" spans="2:14" ht="15.75" thickBot="1" x14ac:dyDescent="0.3">
      <c r="B6" s="609">
        <v>1</v>
      </c>
      <c r="C6" s="610">
        <v>2</v>
      </c>
      <c r="D6" s="610">
        <v>3</v>
      </c>
      <c r="E6" s="610">
        <v>4</v>
      </c>
      <c r="F6" s="610">
        <v>5</v>
      </c>
      <c r="G6" s="610">
        <v>6</v>
      </c>
      <c r="H6" s="611">
        <v>7</v>
      </c>
    </row>
    <row r="7" spans="2:14" ht="15.75" x14ac:dyDescent="0.25">
      <c r="B7" s="290" t="s">
        <v>65</v>
      </c>
      <c r="C7" s="940" t="s">
        <v>587</v>
      </c>
      <c r="D7" s="692">
        <v>256770</v>
      </c>
      <c r="E7" s="697">
        <f>D7/D11*100</f>
        <v>74.680216155846267</v>
      </c>
      <c r="F7" s="759">
        <v>265115</v>
      </c>
      <c r="G7" s="697">
        <f>F7/F11*100</f>
        <v>75.634771197078621</v>
      </c>
      <c r="H7" s="97">
        <f>F7/D7*100</f>
        <v>103.24999026366008</v>
      </c>
    </row>
    <row r="8" spans="2:14" ht="15.75" x14ac:dyDescent="0.25">
      <c r="B8" s="290" t="s">
        <v>66</v>
      </c>
      <c r="C8" s="940" t="s">
        <v>588</v>
      </c>
      <c r="D8" s="692">
        <v>53964</v>
      </c>
      <c r="E8" s="697">
        <f>D8/D11*100</f>
        <v>15.695148127250411</v>
      </c>
      <c r="F8" s="759">
        <v>55222</v>
      </c>
      <c r="G8" s="697">
        <f>F8/F11*100</f>
        <v>15.754307885427366</v>
      </c>
      <c r="H8" s="97">
        <f>F8/D8*100</f>
        <v>102.33118375213107</v>
      </c>
    </row>
    <row r="9" spans="2:14" ht="15.75" x14ac:dyDescent="0.25">
      <c r="B9" s="290" t="s">
        <v>67</v>
      </c>
      <c r="C9" s="940" t="s">
        <v>589</v>
      </c>
      <c r="D9" s="692">
        <v>4982</v>
      </c>
      <c r="E9" s="697">
        <f>D9/D11*100</f>
        <v>1.4489887326729218</v>
      </c>
      <c r="F9" s="759">
        <v>4891</v>
      </c>
      <c r="G9" s="697">
        <f>F9/F11*100</f>
        <v>1.395355471870364</v>
      </c>
      <c r="H9" s="97">
        <f>F9/D9*100</f>
        <v>98.173424327579283</v>
      </c>
    </row>
    <row r="10" spans="2:14" ht="16.5" thickBot="1" x14ac:dyDescent="0.3">
      <c r="B10" s="290" t="s">
        <v>69</v>
      </c>
      <c r="C10" s="940" t="s">
        <v>218</v>
      </c>
      <c r="D10" s="693">
        <v>28110</v>
      </c>
      <c r="E10" s="698">
        <f>D10/D11*100</f>
        <v>8.1756469842303954</v>
      </c>
      <c r="F10" s="693">
        <v>25292</v>
      </c>
      <c r="G10" s="698">
        <f>F10/F11*100</f>
        <v>7.2155654456236453</v>
      </c>
      <c r="H10" s="699">
        <f>F10/D10*100</f>
        <v>89.975097829953754</v>
      </c>
    </row>
    <row r="11" spans="2:14" ht="16.5" thickBot="1" x14ac:dyDescent="0.3">
      <c r="B11" s="1137" t="s">
        <v>181</v>
      </c>
      <c r="C11" s="1138"/>
      <c r="D11" s="153">
        <f>SUM(D7:D10)</f>
        <v>343826</v>
      </c>
      <c r="E11" s="677">
        <f>SUM(E7:E10)</f>
        <v>99.999999999999986</v>
      </c>
      <c r="F11" s="153">
        <f>SUM(F7:F10)</f>
        <v>350520</v>
      </c>
      <c r="G11" s="677">
        <f>SUM(G7:G10)</f>
        <v>99.999999999999986</v>
      </c>
      <c r="H11" s="155">
        <f>F11/D11*100</f>
        <v>101.94691500933612</v>
      </c>
    </row>
  </sheetData>
  <mergeCells count="2">
    <mergeCell ref="B4:H4"/>
    <mergeCell ref="B11:C11"/>
  </mergeCells>
  <pageMargins left="0.7" right="0.7" top="0.75" bottom="0.75" header="0.3" footer="0.3"/>
  <pageSetup orientation="portrait" r:id="rId1"/>
  <ignoredErrors>
    <ignoredError sqref="F11 D11" formulaRange="1"/>
  </ignoredError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
  <sheetViews>
    <sheetView workbookViewId="0">
      <selection activeCell="C15" sqref="C15"/>
    </sheetView>
  </sheetViews>
  <sheetFormatPr defaultRowHeight="15" x14ac:dyDescent="0.25"/>
  <cols>
    <col min="2" max="2" width="6.28515625" customWidth="1"/>
    <col min="3" max="3" width="14" customWidth="1"/>
    <col min="4" max="4" width="17.7109375" customWidth="1"/>
    <col min="5" max="5" width="18.85546875" customWidth="1"/>
    <col min="6" max="6" width="14.5703125" customWidth="1"/>
    <col min="7" max="7" width="13.5703125" customWidth="1"/>
    <col min="8" max="8" width="14.7109375" customWidth="1"/>
    <col min="9" max="9" width="15.7109375" customWidth="1"/>
    <col min="10" max="10" width="14.42578125" customWidth="1"/>
    <col min="11" max="11" width="16.28515625" customWidth="1"/>
    <col min="12" max="12" width="14.28515625" customWidth="1"/>
    <col min="13" max="13" width="12.42578125" customWidth="1"/>
  </cols>
  <sheetData>
    <row r="2" spans="2:13" ht="15.75" x14ac:dyDescent="0.25">
      <c r="C2" s="2"/>
      <c r="D2" s="2"/>
      <c r="E2" s="2"/>
      <c r="F2" s="2"/>
    </row>
    <row r="3" spans="2:13" ht="16.5" thickBot="1" x14ac:dyDescent="0.3">
      <c r="B3" s="1"/>
      <c r="C3" s="186"/>
      <c r="D3" s="1"/>
      <c r="E3" s="1"/>
      <c r="F3" s="25"/>
      <c r="G3" s="1"/>
      <c r="H3" s="1"/>
      <c r="I3" s="1"/>
      <c r="J3" s="1"/>
      <c r="K3" s="1"/>
      <c r="L3" s="1"/>
      <c r="M3" s="25" t="s">
        <v>178</v>
      </c>
    </row>
    <row r="4" spans="2:13" ht="16.5" thickBot="1" x14ac:dyDescent="0.3">
      <c r="B4" s="956" t="s">
        <v>590</v>
      </c>
      <c r="C4" s="957"/>
      <c r="D4" s="957"/>
      <c r="E4" s="957"/>
      <c r="F4" s="957"/>
      <c r="G4" s="957"/>
      <c r="H4" s="957"/>
      <c r="I4" s="957"/>
      <c r="J4" s="957"/>
      <c r="K4" s="957"/>
      <c r="L4" s="957"/>
      <c r="M4" s="958"/>
    </row>
    <row r="5" spans="2:13" ht="15.75" customHeight="1" thickTop="1" thickBot="1" x14ac:dyDescent="0.3">
      <c r="B5" s="1187" t="s">
        <v>163</v>
      </c>
      <c r="C5" s="292"/>
      <c r="D5" s="1189" t="s">
        <v>592</v>
      </c>
      <c r="E5" s="1189" t="s">
        <v>593</v>
      </c>
      <c r="F5" s="1189" t="s">
        <v>594</v>
      </c>
      <c r="G5" s="1189" t="s">
        <v>595</v>
      </c>
      <c r="H5" s="1189" t="s">
        <v>596</v>
      </c>
      <c r="I5" s="1189" t="s">
        <v>597</v>
      </c>
      <c r="J5" s="1191" t="s">
        <v>598</v>
      </c>
      <c r="K5" s="1191"/>
      <c r="L5" s="1191"/>
      <c r="M5" s="1192"/>
    </row>
    <row r="6" spans="2:13" ht="79.5" thickBot="1" x14ac:dyDescent="0.3">
      <c r="B6" s="1188"/>
      <c r="C6" s="855" t="s">
        <v>591</v>
      </c>
      <c r="D6" s="1190"/>
      <c r="E6" s="1190"/>
      <c r="F6" s="1190"/>
      <c r="G6" s="1190"/>
      <c r="H6" s="1190"/>
      <c r="I6" s="1190"/>
      <c r="J6" s="864" t="s">
        <v>599</v>
      </c>
      <c r="K6" s="864" t="s">
        <v>600</v>
      </c>
      <c r="L6" s="864" t="s">
        <v>601</v>
      </c>
      <c r="M6" s="942" t="s">
        <v>602</v>
      </c>
    </row>
    <row r="7" spans="2:13" ht="15.75" thickBot="1" x14ac:dyDescent="0.3">
      <c r="B7" s="645">
        <v>1</v>
      </c>
      <c r="C7" s="646">
        <v>2</v>
      </c>
      <c r="D7" s="647">
        <v>3</v>
      </c>
      <c r="E7" s="647">
        <v>4</v>
      </c>
      <c r="F7" s="647">
        <v>5</v>
      </c>
      <c r="G7" s="647">
        <v>6</v>
      </c>
      <c r="H7" s="647">
        <v>7</v>
      </c>
      <c r="I7" s="647">
        <v>8</v>
      </c>
      <c r="J7" s="647" t="s">
        <v>113</v>
      </c>
      <c r="K7" s="647" t="s">
        <v>114</v>
      </c>
      <c r="L7" s="647">
        <v>11</v>
      </c>
      <c r="M7" s="648" t="s">
        <v>115</v>
      </c>
    </row>
    <row r="8" spans="2:13" ht="15.75" x14ac:dyDescent="0.25">
      <c r="B8" s="156" t="s">
        <v>65</v>
      </c>
      <c r="C8" s="642" t="s">
        <v>54</v>
      </c>
      <c r="D8" s="643">
        <v>5.0000000000000001E-3</v>
      </c>
      <c r="E8" s="643">
        <v>5.0000000000000001E-3</v>
      </c>
      <c r="F8" s="759">
        <v>261514</v>
      </c>
      <c r="G8" s="759">
        <v>1861</v>
      </c>
      <c r="H8" s="759">
        <v>48498</v>
      </c>
      <c r="I8" s="759">
        <v>834</v>
      </c>
      <c r="J8" s="692">
        <f t="shared" ref="J8:K12" si="0">H8*D8</f>
        <v>242.49</v>
      </c>
      <c r="K8" s="692">
        <f t="shared" si="0"/>
        <v>4.17</v>
      </c>
      <c r="L8" s="759">
        <v>1143</v>
      </c>
      <c r="M8" s="187">
        <f>J8+K8+L8</f>
        <v>1389.66</v>
      </c>
    </row>
    <row r="9" spans="2:13" ht="15.75" x14ac:dyDescent="0.25">
      <c r="B9" s="156" t="s">
        <v>66</v>
      </c>
      <c r="C9" s="642" t="s">
        <v>55</v>
      </c>
      <c r="D9" s="644">
        <v>0.1</v>
      </c>
      <c r="E9" s="644">
        <v>0.1</v>
      </c>
      <c r="F9" s="759">
        <v>2414</v>
      </c>
      <c r="G9" s="759">
        <v>0</v>
      </c>
      <c r="H9" s="759">
        <v>703</v>
      </c>
      <c r="I9" s="759">
        <v>0</v>
      </c>
      <c r="J9" s="692">
        <f t="shared" si="0"/>
        <v>70.3</v>
      </c>
      <c r="K9" s="692">
        <f t="shared" si="0"/>
        <v>0</v>
      </c>
      <c r="L9" s="759">
        <v>52</v>
      </c>
      <c r="M9" s="187">
        <f t="shared" ref="M9:M13" si="1">J9+K9+L9</f>
        <v>122.3</v>
      </c>
    </row>
    <row r="10" spans="2:13" ht="15.75" x14ac:dyDescent="0.25">
      <c r="B10" s="156" t="s">
        <v>67</v>
      </c>
      <c r="C10" s="642" t="s">
        <v>56</v>
      </c>
      <c r="D10" s="644">
        <v>0.5</v>
      </c>
      <c r="E10" s="644">
        <v>0.5</v>
      </c>
      <c r="F10" s="759">
        <v>1042</v>
      </c>
      <c r="G10" s="759">
        <v>0</v>
      </c>
      <c r="H10" s="759">
        <v>406</v>
      </c>
      <c r="I10" s="759">
        <v>0</v>
      </c>
      <c r="J10" s="692">
        <f t="shared" si="0"/>
        <v>203</v>
      </c>
      <c r="K10" s="692">
        <f t="shared" si="0"/>
        <v>0</v>
      </c>
      <c r="L10" s="759">
        <v>0</v>
      </c>
      <c r="M10" s="187">
        <f t="shared" si="1"/>
        <v>203</v>
      </c>
    </row>
    <row r="11" spans="2:13" ht="15.75" x14ac:dyDescent="0.25">
      <c r="B11" s="156" t="s">
        <v>69</v>
      </c>
      <c r="C11" s="642" t="s">
        <v>539</v>
      </c>
      <c r="D11" s="644">
        <v>1</v>
      </c>
      <c r="E11" s="644">
        <v>0.75</v>
      </c>
      <c r="F11" s="759">
        <v>551</v>
      </c>
      <c r="G11" s="759">
        <v>0</v>
      </c>
      <c r="H11" s="759">
        <v>552</v>
      </c>
      <c r="I11" s="759">
        <v>0</v>
      </c>
      <c r="J11" s="692">
        <f t="shared" si="0"/>
        <v>552</v>
      </c>
      <c r="K11" s="692">
        <f t="shared" si="0"/>
        <v>0</v>
      </c>
      <c r="L11" s="759">
        <v>0</v>
      </c>
      <c r="M11" s="187">
        <f t="shared" si="1"/>
        <v>552</v>
      </c>
    </row>
    <row r="12" spans="2:13" ht="16.5" thickBot="1" x14ac:dyDescent="0.3">
      <c r="B12" s="156" t="s">
        <v>70</v>
      </c>
      <c r="C12" s="642" t="s">
        <v>603</v>
      </c>
      <c r="D12" s="644">
        <v>1</v>
      </c>
      <c r="E12" s="644">
        <v>1</v>
      </c>
      <c r="F12" s="693">
        <v>0</v>
      </c>
      <c r="G12" s="693">
        <v>0</v>
      </c>
      <c r="H12" s="693">
        <v>0</v>
      </c>
      <c r="I12" s="693">
        <v>0</v>
      </c>
      <c r="J12" s="693">
        <f t="shared" si="0"/>
        <v>0</v>
      </c>
      <c r="K12" s="693">
        <f t="shared" si="0"/>
        <v>0</v>
      </c>
      <c r="L12" s="693">
        <v>0</v>
      </c>
      <c r="M12" s="187">
        <f t="shared" si="1"/>
        <v>0</v>
      </c>
    </row>
    <row r="13" spans="2:13" ht="16.5" thickBot="1" x14ac:dyDescent="0.3">
      <c r="B13" s="1103" t="s">
        <v>181</v>
      </c>
      <c r="C13" s="1104"/>
      <c r="D13" s="1104"/>
      <c r="E13" s="1104"/>
      <c r="F13" s="153">
        <f t="shared" ref="F13:K13" si="2">SUM(F8:F12)</f>
        <v>265521</v>
      </c>
      <c r="G13" s="153">
        <f t="shared" si="2"/>
        <v>1861</v>
      </c>
      <c r="H13" s="153">
        <f t="shared" si="2"/>
        <v>50159</v>
      </c>
      <c r="I13" s="153">
        <f t="shared" si="2"/>
        <v>834</v>
      </c>
      <c r="J13" s="153">
        <f t="shared" si="2"/>
        <v>1067.79</v>
      </c>
      <c r="K13" s="153">
        <f t="shared" si="2"/>
        <v>4.17</v>
      </c>
      <c r="L13" s="153">
        <f>SUM(L8:L12)</f>
        <v>1195</v>
      </c>
      <c r="M13" s="188">
        <f t="shared" si="1"/>
        <v>2266.96</v>
      </c>
    </row>
    <row r="16" spans="2:13" x14ac:dyDescent="0.25">
      <c r="F16" s="51"/>
      <c r="G16" s="51"/>
      <c r="H16" s="51"/>
      <c r="M16" s="51"/>
    </row>
    <row r="17" spans="6:13" x14ac:dyDescent="0.25">
      <c r="F17" s="51"/>
    </row>
    <row r="18" spans="6:13" x14ac:dyDescent="0.25">
      <c r="F18" s="51"/>
    </row>
    <row r="21" spans="6:13" x14ac:dyDescent="0.25">
      <c r="F21" s="51"/>
      <c r="G21" s="51"/>
      <c r="H21" s="51"/>
      <c r="J21" s="51"/>
      <c r="L21" s="51"/>
      <c r="M21" s="51"/>
    </row>
  </sheetData>
  <mergeCells count="10">
    <mergeCell ref="B13:E13"/>
    <mergeCell ref="B4:M4"/>
    <mergeCell ref="B5:B6"/>
    <mergeCell ref="D5:D6"/>
    <mergeCell ref="E5:E6"/>
    <mergeCell ref="F5:F6"/>
    <mergeCell ref="G5:G6"/>
    <mergeCell ref="H5:H6"/>
    <mergeCell ref="I5:I6"/>
    <mergeCell ref="J5:M5"/>
  </mergeCells>
  <pageMargins left="0.7" right="0.7" top="0.75" bottom="0.75" header="0.3" footer="0.3"/>
  <pageSetup paperSize="9" orientation="portrait" horizontalDpi="300" verticalDpi="300" r:id="rId1"/>
  <ignoredErrors>
    <ignoredError sqref="F13:I13 L1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1"/>
  <sheetViews>
    <sheetView workbookViewId="0">
      <selection activeCell="C14" sqref="C14"/>
    </sheetView>
  </sheetViews>
  <sheetFormatPr defaultRowHeight="15.75" x14ac:dyDescent="0.25"/>
  <cols>
    <col min="1" max="1" width="9.140625" style="2"/>
    <col min="2" max="2" width="7" style="2" customWidth="1"/>
    <col min="3" max="3" width="44.7109375" style="2" customWidth="1"/>
    <col min="4" max="4" width="9.140625" style="2"/>
    <col min="5" max="5" width="15.140625" style="2" customWidth="1"/>
    <col min="6" max="6" width="14.28515625" style="2" customWidth="1"/>
    <col min="7" max="7" width="9.140625" style="2"/>
    <col min="8" max="9" width="14.140625" style="2" customWidth="1"/>
    <col min="10" max="10" width="9.140625" style="2"/>
    <col min="11" max="11" width="15.28515625" style="2" customWidth="1"/>
    <col min="12" max="12" width="13.42578125" style="2" customWidth="1"/>
    <col min="13" max="16384" width="9.140625" style="2"/>
  </cols>
  <sheetData>
    <row r="3" spans="2:12" ht="16.5" thickBot="1" x14ac:dyDescent="0.3">
      <c r="L3" s="734" t="s">
        <v>137</v>
      </c>
    </row>
    <row r="4" spans="2:12" ht="16.5" customHeight="1" thickTop="1" thickBot="1" x14ac:dyDescent="0.3">
      <c r="B4" s="984" t="s">
        <v>190</v>
      </c>
      <c r="C4" s="985"/>
      <c r="D4" s="985"/>
      <c r="E4" s="985"/>
      <c r="F4" s="985"/>
      <c r="G4" s="985"/>
      <c r="H4" s="985"/>
      <c r="I4" s="985"/>
      <c r="J4" s="985"/>
      <c r="K4" s="985"/>
      <c r="L4" s="986"/>
    </row>
    <row r="5" spans="2:12" x14ac:dyDescent="0.25">
      <c r="B5" s="987" t="s">
        <v>163</v>
      </c>
      <c r="C5" s="988" t="s">
        <v>177</v>
      </c>
      <c r="D5" s="988" t="s">
        <v>57</v>
      </c>
      <c r="E5" s="988"/>
      <c r="F5" s="988"/>
      <c r="G5" s="988" t="s">
        <v>133</v>
      </c>
      <c r="H5" s="988"/>
      <c r="I5" s="988"/>
      <c r="J5" s="988" t="s">
        <v>139</v>
      </c>
      <c r="K5" s="988"/>
      <c r="L5" s="989"/>
    </row>
    <row r="6" spans="2:12" ht="36.75" customHeight="1" thickBot="1" x14ac:dyDescent="0.3">
      <c r="B6" s="982"/>
      <c r="C6" s="983"/>
      <c r="D6" s="728" t="s">
        <v>191</v>
      </c>
      <c r="E6" s="728" t="s">
        <v>192</v>
      </c>
      <c r="F6" s="728" t="s">
        <v>193</v>
      </c>
      <c r="G6" s="848" t="s">
        <v>191</v>
      </c>
      <c r="H6" s="848" t="s">
        <v>192</v>
      </c>
      <c r="I6" s="848" t="s">
        <v>193</v>
      </c>
      <c r="J6" s="848" t="s">
        <v>191</v>
      </c>
      <c r="K6" s="848" t="s">
        <v>192</v>
      </c>
      <c r="L6" s="848" t="s">
        <v>193</v>
      </c>
    </row>
    <row r="7" spans="2:12" ht="16.5" thickBot="1" x14ac:dyDescent="0.3">
      <c r="B7" s="631">
        <v>1</v>
      </c>
      <c r="C7" s="625">
        <v>2</v>
      </c>
      <c r="D7" s="625">
        <v>3</v>
      </c>
      <c r="E7" s="625">
        <v>4</v>
      </c>
      <c r="F7" s="625">
        <v>5</v>
      </c>
      <c r="G7" s="625">
        <v>6</v>
      </c>
      <c r="H7" s="625">
        <v>7</v>
      </c>
      <c r="I7" s="625">
        <v>8</v>
      </c>
      <c r="J7" s="625">
        <v>9</v>
      </c>
      <c r="K7" s="625">
        <v>10</v>
      </c>
      <c r="L7" s="641">
        <v>11</v>
      </c>
    </row>
    <row r="8" spans="2:12" x14ac:dyDescent="0.25">
      <c r="B8" s="735" t="s">
        <v>65</v>
      </c>
      <c r="C8" s="729" t="s">
        <v>194</v>
      </c>
      <c r="D8" s="671">
        <v>1</v>
      </c>
      <c r="E8" s="671">
        <v>2.2000000000000002</v>
      </c>
      <c r="F8" s="671">
        <v>3.3</v>
      </c>
      <c r="G8" s="671">
        <v>1</v>
      </c>
      <c r="H8" s="671">
        <v>2.1</v>
      </c>
      <c r="I8" s="671">
        <v>3.6</v>
      </c>
      <c r="J8" s="671">
        <v>1</v>
      </c>
      <c r="K8" s="671">
        <v>2.1</v>
      </c>
      <c r="L8" s="736">
        <v>3.4</v>
      </c>
    </row>
    <row r="9" spans="2:12" x14ac:dyDescent="0.25">
      <c r="B9" s="732" t="s">
        <v>66</v>
      </c>
      <c r="C9" s="739" t="s">
        <v>195</v>
      </c>
      <c r="D9" s="630">
        <v>4</v>
      </c>
      <c r="E9" s="630">
        <v>5.9</v>
      </c>
      <c r="F9" s="630">
        <v>6.3</v>
      </c>
      <c r="G9" s="630">
        <v>4</v>
      </c>
      <c r="H9" s="630">
        <v>5.3</v>
      </c>
      <c r="I9" s="630">
        <v>6.7</v>
      </c>
      <c r="J9" s="630">
        <v>4</v>
      </c>
      <c r="K9" s="630">
        <v>5.0999999999999996</v>
      </c>
      <c r="L9" s="733">
        <v>6.4</v>
      </c>
    </row>
    <row r="10" spans="2:12" ht="16.5" thickBot="1" x14ac:dyDescent="0.3">
      <c r="B10" s="737" t="s">
        <v>67</v>
      </c>
      <c r="C10" s="666" t="s">
        <v>196</v>
      </c>
      <c r="D10" s="659">
        <v>10</v>
      </c>
      <c r="E10" s="659">
        <v>91.9</v>
      </c>
      <c r="F10" s="659">
        <v>90.4</v>
      </c>
      <c r="G10" s="659">
        <v>10</v>
      </c>
      <c r="H10" s="659">
        <v>92.6</v>
      </c>
      <c r="I10" s="659">
        <v>89.7</v>
      </c>
      <c r="J10" s="659">
        <v>10</v>
      </c>
      <c r="K10" s="659">
        <v>92.8</v>
      </c>
      <c r="L10" s="738">
        <v>90.2</v>
      </c>
    </row>
    <row r="11" spans="2:12" ht="21.75" customHeight="1" thickBot="1" x14ac:dyDescent="0.3">
      <c r="B11" s="982" t="s">
        <v>181</v>
      </c>
      <c r="C11" s="983"/>
      <c r="D11" s="728">
        <f t="shared" ref="D11:L11" si="0">SUM(D8:D10)</f>
        <v>15</v>
      </c>
      <c r="E11" s="728">
        <f t="shared" si="0"/>
        <v>100</v>
      </c>
      <c r="F11" s="728">
        <f t="shared" si="0"/>
        <v>100</v>
      </c>
      <c r="G11" s="728">
        <f t="shared" si="0"/>
        <v>15</v>
      </c>
      <c r="H11" s="728">
        <f t="shared" si="0"/>
        <v>100</v>
      </c>
      <c r="I11" s="728">
        <f t="shared" si="0"/>
        <v>100</v>
      </c>
      <c r="J11" s="728">
        <f t="shared" si="0"/>
        <v>15</v>
      </c>
      <c r="K11" s="730">
        <f t="shared" si="0"/>
        <v>100</v>
      </c>
      <c r="L11" s="731">
        <f t="shared" si="0"/>
        <v>100</v>
      </c>
    </row>
  </sheetData>
  <mergeCells count="7">
    <mergeCell ref="B11:C11"/>
    <mergeCell ref="B4:L4"/>
    <mergeCell ref="B5:B6"/>
    <mergeCell ref="D5:F5"/>
    <mergeCell ref="G5:I5"/>
    <mergeCell ref="J5:L5"/>
    <mergeCell ref="C5:C6"/>
  </mergeCells>
  <pageMargins left="0.7" right="0.7" top="0.75" bottom="0.75" header="0.3" footer="0.3"/>
  <pageSetup orientation="portrait" r:id="rId1"/>
  <ignoredErrors>
    <ignoredError sqref="J11:L11 D11:I11" formulaRange="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9"/>
  <sheetViews>
    <sheetView topLeftCell="A4" workbookViewId="0">
      <selection activeCell="C22" sqref="C22"/>
    </sheetView>
  </sheetViews>
  <sheetFormatPr defaultRowHeight="15.75" x14ac:dyDescent="0.25"/>
  <cols>
    <col min="1" max="2" width="9.140625" style="1"/>
    <col min="3" max="3" width="48.7109375" style="1" customWidth="1"/>
    <col min="4" max="4" width="15.42578125" style="1" customWidth="1"/>
    <col min="5" max="5" width="11.28515625" style="1" customWidth="1"/>
    <col min="6" max="6" width="13.7109375" style="1" customWidth="1"/>
    <col min="7" max="7" width="12.7109375" style="1" customWidth="1"/>
    <col min="8" max="8" width="15.28515625" style="1" customWidth="1"/>
    <col min="9" max="9" width="12.42578125" style="1" customWidth="1"/>
    <col min="10" max="10" width="10.85546875" style="1" customWidth="1"/>
    <col min="11" max="11" width="12.5703125" style="1" customWidth="1"/>
    <col min="12" max="16384" width="9.140625" style="1"/>
  </cols>
  <sheetData>
    <row r="3" spans="2:11" ht="16.5" thickBot="1" x14ac:dyDescent="0.3">
      <c r="H3" s="25" t="s">
        <v>178</v>
      </c>
      <c r="K3" s="189"/>
    </row>
    <row r="4" spans="2:11" ht="16.5" thickBot="1" x14ac:dyDescent="0.3">
      <c r="B4" s="1139" t="s">
        <v>604</v>
      </c>
      <c r="C4" s="1140"/>
      <c r="D4" s="1140"/>
      <c r="E4" s="1140"/>
      <c r="F4" s="1140"/>
      <c r="G4" s="1140"/>
      <c r="H4" s="1141"/>
    </row>
    <row r="5" spans="2:11" ht="16.5" thickBot="1" x14ac:dyDescent="0.3">
      <c r="B5" s="1124" t="s">
        <v>163</v>
      </c>
      <c r="C5" s="1110" t="s">
        <v>366</v>
      </c>
      <c r="D5" s="1143" t="s">
        <v>149</v>
      </c>
      <c r="E5" s="1143"/>
      <c r="F5" s="1143" t="s">
        <v>150</v>
      </c>
      <c r="G5" s="1143"/>
      <c r="H5" s="293" t="s">
        <v>184</v>
      </c>
    </row>
    <row r="6" spans="2:11" ht="16.5" thickBot="1" x14ac:dyDescent="0.3">
      <c r="B6" s="1142"/>
      <c r="C6" s="1111"/>
      <c r="D6" s="863" t="s">
        <v>182</v>
      </c>
      <c r="E6" s="943" t="s">
        <v>183</v>
      </c>
      <c r="F6" s="863" t="s">
        <v>182</v>
      </c>
      <c r="G6" s="943" t="s">
        <v>183</v>
      </c>
      <c r="H6" s="294" t="s">
        <v>121</v>
      </c>
    </row>
    <row r="7" spans="2:11" ht="16.5" thickBot="1" x14ac:dyDescent="0.3">
      <c r="B7" s="279">
        <v>1</v>
      </c>
      <c r="C7" s="284">
        <v>2</v>
      </c>
      <c r="D7" s="284">
        <v>3</v>
      </c>
      <c r="E7" s="284">
        <v>4</v>
      </c>
      <c r="F7" s="284">
        <v>5</v>
      </c>
      <c r="G7" s="284">
        <v>6</v>
      </c>
      <c r="H7" s="285">
        <v>7</v>
      </c>
    </row>
    <row r="8" spans="2:11" x14ac:dyDescent="0.25">
      <c r="B8" s="295" t="s">
        <v>65</v>
      </c>
      <c r="C8" s="944" t="s">
        <v>605</v>
      </c>
      <c r="D8" s="633"/>
      <c r="E8" s="95"/>
      <c r="F8" s="95"/>
      <c r="G8" s="95"/>
      <c r="H8" s="190"/>
    </row>
    <row r="9" spans="2:11" x14ac:dyDescent="0.25">
      <c r="B9" s="191" t="s">
        <v>13</v>
      </c>
      <c r="C9" s="922" t="s">
        <v>606</v>
      </c>
      <c r="D9" s="759">
        <v>96</v>
      </c>
      <c r="E9" s="697">
        <f>D9/D19*100</f>
        <v>1.0735853276671885</v>
      </c>
      <c r="F9" s="759">
        <v>18</v>
      </c>
      <c r="G9" s="697">
        <f>F9/F19*100</f>
        <v>0.21505376344086022</v>
      </c>
      <c r="H9" s="97">
        <f>F9/D9*100</f>
        <v>18.75</v>
      </c>
      <c r="J9" s="761"/>
      <c r="K9" s="761"/>
    </row>
    <row r="10" spans="2:11" x14ac:dyDescent="0.25">
      <c r="B10" s="191" t="s">
        <v>30</v>
      </c>
      <c r="C10" s="922" t="s">
        <v>607</v>
      </c>
      <c r="D10" s="759">
        <v>2934</v>
      </c>
      <c r="E10" s="697">
        <f>D10/D19*100</f>
        <v>32.811451576828446</v>
      </c>
      <c r="F10" s="759">
        <v>2772</v>
      </c>
      <c r="G10" s="697">
        <f>F10/F19*100</f>
        <v>33.118279569892472</v>
      </c>
      <c r="H10" s="97">
        <f>F10/D10*100</f>
        <v>94.478527607361968</v>
      </c>
      <c r="J10" s="761"/>
      <c r="K10" s="761"/>
    </row>
    <row r="11" spans="2:11" ht="16.5" thickBot="1" x14ac:dyDescent="0.3">
      <c r="B11" s="191" t="s">
        <v>87</v>
      </c>
      <c r="C11" s="923" t="s">
        <v>608</v>
      </c>
      <c r="D11" s="693">
        <v>355</v>
      </c>
      <c r="E11" s="698">
        <f>D11/D19*100</f>
        <v>3.9700290762692907</v>
      </c>
      <c r="F11" s="693">
        <v>426</v>
      </c>
      <c r="G11" s="698">
        <f>F11/F19*100</f>
        <v>5.0896057347670247</v>
      </c>
      <c r="H11" s="97">
        <f>F11/D11*100</f>
        <v>120</v>
      </c>
      <c r="J11" s="761"/>
      <c r="K11" s="761"/>
    </row>
    <row r="12" spans="2:11" ht="16.5" thickBot="1" x14ac:dyDescent="0.3">
      <c r="B12" s="1137" t="s">
        <v>609</v>
      </c>
      <c r="C12" s="1138"/>
      <c r="D12" s="153">
        <f>SUM(D9:D11)</f>
        <v>3385</v>
      </c>
      <c r="E12" s="701">
        <f>D12/D19*100</f>
        <v>37.855065980764927</v>
      </c>
      <c r="F12" s="153">
        <f>SUM(F9:F11)</f>
        <v>3216</v>
      </c>
      <c r="G12" s="701">
        <f>F12/F19*100</f>
        <v>38.422939068100362</v>
      </c>
      <c r="H12" s="157">
        <f>F12/D12*100</f>
        <v>95.007385524372239</v>
      </c>
      <c r="J12" s="761"/>
      <c r="K12" s="761"/>
    </row>
    <row r="13" spans="2:11" x14ac:dyDescent="0.25">
      <c r="B13" s="295" t="s">
        <v>66</v>
      </c>
      <c r="C13" s="944" t="s">
        <v>610</v>
      </c>
      <c r="D13" s="702"/>
      <c r="E13" s="703"/>
      <c r="F13" s="702"/>
      <c r="G13" s="703"/>
      <c r="H13" s="97"/>
      <c r="J13" s="761"/>
      <c r="K13" s="761"/>
    </row>
    <row r="14" spans="2:11" x14ac:dyDescent="0.25">
      <c r="B14" s="290" t="s">
        <v>90</v>
      </c>
      <c r="C14" s="922" t="s">
        <v>611</v>
      </c>
      <c r="D14" s="759">
        <v>4088</v>
      </c>
      <c r="E14" s="697">
        <f>D14/D19*100</f>
        <v>45.716841869827782</v>
      </c>
      <c r="F14" s="759">
        <v>4625</v>
      </c>
      <c r="G14" s="697">
        <f>F14/F19*100</f>
        <v>55.256869772998805</v>
      </c>
      <c r="H14" s="97">
        <f t="shared" ref="H14:H19" si="0">F14/D14*100</f>
        <v>113.13600782778866</v>
      </c>
      <c r="J14" s="761"/>
      <c r="K14" s="761"/>
    </row>
    <row r="15" spans="2:11" x14ac:dyDescent="0.25">
      <c r="B15" s="290" t="s">
        <v>91</v>
      </c>
      <c r="C15" s="922" t="s">
        <v>612</v>
      </c>
      <c r="D15" s="700">
        <v>0</v>
      </c>
      <c r="E15" s="697">
        <f>D15/D19*100</f>
        <v>0</v>
      </c>
      <c r="F15" s="700">
        <v>0</v>
      </c>
      <c r="G15" s="697">
        <f>F15/F19*100</f>
        <v>0</v>
      </c>
      <c r="H15" s="97" t="s">
        <v>24</v>
      </c>
      <c r="J15" s="761"/>
      <c r="K15" s="761"/>
    </row>
    <row r="16" spans="2:11" ht="16.5" thickBot="1" x14ac:dyDescent="0.3">
      <c r="B16" s="290" t="s">
        <v>92</v>
      </c>
      <c r="C16" s="923" t="s">
        <v>613</v>
      </c>
      <c r="D16" s="693">
        <v>1469</v>
      </c>
      <c r="E16" s="698">
        <f>D16/D19*100</f>
        <v>16.428092149407291</v>
      </c>
      <c r="F16" s="693">
        <v>529</v>
      </c>
      <c r="G16" s="698">
        <f>F16/F19*100+0.1</f>
        <v>6.4201911589008365</v>
      </c>
      <c r="H16" s="97">
        <f t="shared" si="0"/>
        <v>36.010891763104155</v>
      </c>
      <c r="J16" s="761"/>
      <c r="K16" s="761"/>
    </row>
    <row r="17" spans="2:11" ht="16.5" thickBot="1" x14ac:dyDescent="0.3">
      <c r="B17" s="1137" t="s">
        <v>614</v>
      </c>
      <c r="C17" s="1138"/>
      <c r="D17" s="153">
        <f>SUM(D14:D16)</f>
        <v>5557</v>
      </c>
      <c r="E17" s="701">
        <f>D17/D19*100</f>
        <v>62.144934019235066</v>
      </c>
      <c r="F17" s="153">
        <f>SUM(F14:F16)</f>
        <v>5154</v>
      </c>
      <c r="G17" s="701">
        <f>F17/F19*100</f>
        <v>61.577060931899638</v>
      </c>
      <c r="H17" s="157">
        <f t="shared" si="0"/>
        <v>92.747885549757058</v>
      </c>
      <c r="J17" s="761"/>
      <c r="K17" s="761"/>
    </row>
    <row r="18" spans="2:11" ht="16.5" thickBot="1" x14ac:dyDescent="0.3">
      <c r="B18" s="279" t="s">
        <v>67</v>
      </c>
      <c r="C18" s="800" t="s">
        <v>615</v>
      </c>
      <c r="D18" s="704">
        <v>0</v>
      </c>
      <c r="E18" s="701">
        <f>D18/D19*100</f>
        <v>0</v>
      </c>
      <c r="F18" s="704">
        <v>0</v>
      </c>
      <c r="G18" s="701">
        <f>F18/F19*100</f>
        <v>0</v>
      </c>
      <c r="H18" s="192" t="s">
        <v>24</v>
      </c>
      <c r="J18" s="761"/>
      <c r="K18" s="761"/>
    </row>
    <row r="19" spans="2:11" ht="16.5" thickBot="1" x14ac:dyDescent="0.3">
      <c r="B19" s="1137" t="s">
        <v>616</v>
      </c>
      <c r="C19" s="1138"/>
      <c r="D19" s="153">
        <f>D12+D17+D18</f>
        <v>8942</v>
      </c>
      <c r="E19" s="193">
        <f>E12+E17+E18</f>
        <v>100</v>
      </c>
      <c r="F19" s="153">
        <f>F12+F17+F18</f>
        <v>8370</v>
      </c>
      <c r="G19" s="193">
        <f>G12+G17+G18</f>
        <v>100</v>
      </c>
      <c r="H19" s="157">
        <f t="shared" si="0"/>
        <v>93.603220755983003</v>
      </c>
      <c r="J19" s="761"/>
      <c r="K19" s="761"/>
    </row>
  </sheetData>
  <mergeCells count="8">
    <mergeCell ref="B12:C12"/>
    <mergeCell ref="B17:C17"/>
    <mergeCell ref="B19:C19"/>
    <mergeCell ref="B4:H4"/>
    <mergeCell ref="B5:B6"/>
    <mergeCell ref="C5:C6"/>
    <mergeCell ref="D5:E5"/>
    <mergeCell ref="F5:G5"/>
  </mergeCells>
  <pageMargins left="0.7" right="0.7" top="0.75" bottom="0.75" header="0.3" footer="0.3"/>
  <ignoredErrors>
    <ignoredError sqref="E12:F12 E17:F17" formula="1"/>
  </ignoredErrors>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1"/>
  <sheetViews>
    <sheetView topLeftCell="A4" workbookViewId="0">
      <selection activeCell="C22" sqref="C22"/>
    </sheetView>
  </sheetViews>
  <sheetFormatPr defaultRowHeight="15" x14ac:dyDescent="0.25"/>
  <cols>
    <col min="2" max="2" width="8.5703125" customWidth="1"/>
    <col min="3" max="3" width="36.28515625" customWidth="1"/>
    <col min="4" max="4" width="13.28515625" customWidth="1"/>
    <col min="5" max="5" width="14.42578125" customWidth="1"/>
    <col min="6" max="6" width="12.28515625" customWidth="1"/>
    <col min="7" max="7" width="14.28515625" customWidth="1"/>
    <col min="8" max="9" width="12.5703125" customWidth="1"/>
    <col min="10" max="10" width="9.7109375" customWidth="1"/>
  </cols>
  <sheetData>
    <row r="3" spans="2:12" ht="16.5" thickBot="1" x14ac:dyDescent="0.3">
      <c r="B3" s="1"/>
      <c r="C3" s="1"/>
      <c r="D3" s="1"/>
      <c r="E3" s="1"/>
      <c r="F3" s="1"/>
      <c r="G3" s="1"/>
      <c r="H3" s="85" t="s">
        <v>178</v>
      </c>
      <c r="J3" s="194"/>
    </row>
    <row r="4" spans="2:12" ht="16.5" thickBot="1" x14ac:dyDescent="0.3">
      <c r="B4" s="1139" t="s">
        <v>617</v>
      </c>
      <c r="C4" s="1140"/>
      <c r="D4" s="1140"/>
      <c r="E4" s="1140"/>
      <c r="F4" s="1140"/>
      <c r="G4" s="1140"/>
      <c r="H4" s="1141"/>
    </row>
    <row r="5" spans="2:12" ht="15.75" x14ac:dyDescent="0.25">
      <c r="B5" s="1124" t="s">
        <v>163</v>
      </c>
      <c r="C5" s="1110" t="s">
        <v>379</v>
      </c>
      <c r="D5" s="1143" t="s">
        <v>149</v>
      </c>
      <c r="E5" s="1143"/>
      <c r="F5" s="1143" t="s">
        <v>151</v>
      </c>
      <c r="G5" s="1143"/>
      <c r="H5" s="608" t="s">
        <v>618</v>
      </c>
    </row>
    <row r="6" spans="2:12" ht="16.5" thickBot="1" x14ac:dyDescent="0.3">
      <c r="B6" s="1142"/>
      <c r="C6" s="1111"/>
      <c r="D6" s="863" t="s">
        <v>182</v>
      </c>
      <c r="E6" s="862" t="s">
        <v>183</v>
      </c>
      <c r="F6" s="863" t="s">
        <v>182</v>
      </c>
      <c r="G6" s="862" t="s">
        <v>183</v>
      </c>
      <c r="H6" s="294" t="s">
        <v>121</v>
      </c>
    </row>
    <row r="7" spans="2:12" ht="15.75" thickBot="1" x14ac:dyDescent="0.3">
      <c r="B7" s="609">
        <v>1</v>
      </c>
      <c r="C7" s="610">
        <v>2</v>
      </c>
      <c r="D7" s="610">
        <v>3</v>
      </c>
      <c r="E7" s="610">
        <v>4</v>
      </c>
      <c r="F7" s="610">
        <v>5</v>
      </c>
      <c r="G7" s="610">
        <v>6</v>
      </c>
      <c r="H7" s="611">
        <v>7</v>
      </c>
    </row>
    <row r="8" spans="2:12" ht="15.75" x14ac:dyDescent="0.25">
      <c r="B8" s="295" t="s">
        <v>65</v>
      </c>
      <c r="C8" s="1193" t="s">
        <v>619</v>
      </c>
      <c r="D8" s="1193"/>
      <c r="E8" s="1193"/>
      <c r="F8" s="1194"/>
      <c r="G8" s="1194"/>
      <c r="H8" s="1195"/>
    </row>
    <row r="9" spans="2:12" ht="15.75" x14ac:dyDescent="0.25">
      <c r="B9" s="290" t="s">
        <v>13</v>
      </c>
      <c r="C9" s="922" t="s">
        <v>556</v>
      </c>
      <c r="D9" s="759">
        <v>1054</v>
      </c>
      <c r="E9" s="697">
        <f>D9/D20*100</f>
        <v>13.020382952439777</v>
      </c>
      <c r="F9" s="759">
        <v>984</v>
      </c>
      <c r="G9" s="697">
        <f>F9/F20*100</f>
        <v>13.86306001690617</v>
      </c>
      <c r="H9" s="97">
        <f>F9/D9*100</f>
        <v>93.358633776091082</v>
      </c>
      <c r="J9" s="51"/>
      <c r="L9" s="51"/>
    </row>
    <row r="10" spans="2:12" ht="15.75" x14ac:dyDescent="0.25">
      <c r="B10" s="290" t="s">
        <v>30</v>
      </c>
      <c r="C10" s="922" t="s">
        <v>620</v>
      </c>
      <c r="D10" s="700">
        <v>28</v>
      </c>
      <c r="E10" s="697">
        <f>D10/D20*100</f>
        <v>0.34589252625077205</v>
      </c>
      <c r="F10" s="700">
        <v>20</v>
      </c>
      <c r="G10" s="697">
        <f>F10/F20*100</f>
        <v>0.28176951253874327</v>
      </c>
      <c r="H10" s="97">
        <f>F10/D10*100</f>
        <v>71.428571428571431</v>
      </c>
    </row>
    <row r="11" spans="2:12" ht="16.5" thickBot="1" x14ac:dyDescent="0.3">
      <c r="B11" s="290" t="s">
        <v>87</v>
      </c>
      <c r="C11" s="923" t="s">
        <v>621</v>
      </c>
      <c r="D11" s="696">
        <v>0</v>
      </c>
      <c r="E11" s="698">
        <f>D11/D20*100</f>
        <v>0</v>
      </c>
      <c r="F11" s="696">
        <v>0</v>
      </c>
      <c r="G11" s="698">
        <f>F11/F20*100</f>
        <v>0</v>
      </c>
      <c r="H11" s="97" t="s">
        <v>24</v>
      </c>
    </row>
    <row r="12" spans="2:12" ht="16.5" thickBot="1" x14ac:dyDescent="0.3">
      <c r="B12" s="1137" t="s">
        <v>519</v>
      </c>
      <c r="C12" s="1138"/>
      <c r="D12" s="153">
        <f>SUM(D9:D11)</f>
        <v>1082</v>
      </c>
      <c r="E12" s="701">
        <f>D12/D20*100</f>
        <v>13.36627547869055</v>
      </c>
      <c r="F12" s="153">
        <f>SUM(F9:F11)</f>
        <v>1004</v>
      </c>
      <c r="G12" s="701">
        <f>F12/F20*100</f>
        <v>14.144829529444912</v>
      </c>
      <c r="H12" s="157">
        <f>F12/D12*100</f>
        <v>92.791127541589645</v>
      </c>
      <c r="J12" s="51"/>
      <c r="L12" s="51"/>
    </row>
    <row r="13" spans="2:12" ht="15.75" x14ac:dyDescent="0.25">
      <c r="B13" s="295" t="s">
        <v>66</v>
      </c>
      <c r="C13" s="945" t="s">
        <v>402</v>
      </c>
      <c r="D13" s="702"/>
      <c r="E13" s="703"/>
      <c r="F13" s="702"/>
      <c r="G13" s="703"/>
      <c r="H13" s="97"/>
    </row>
    <row r="14" spans="2:12" ht="15.75" x14ac:dyDescent="0.25">
      <c r="B14" s="290" t="s">
        <v>90</v>
      </c>
      <c r="C14" s="922" t="s">
        <v>387</v>
      </c>
      <c r="D14" s="759">
        <v>1258</v>
      </c>
      <c r="E14" s="697">
        <f>D14/D20*100</f>
        <v>15.540457072266831</v>
      </c>
      <c r="F14" s="759">
        <v>1129</v>
      </c>
      <c r="G14" s="697">
        <f>F14/F20*100</f>
        <v>15.90588898281206</v>
      </c>
      <c r="H14" s="97">
        <f t="shared" ref="H14:H18" si="0">F14/D14*100</f>
        <v>89.745627980922094</v>
      </c>
      <c r="J14" s="51"/>
      <c r="L14" s="51"/>
    </row>
    <row r="15" spans="2:12" ht="15.75" x14ac:dyDescent="0.25">
      <c r="B15" s="290" t="s">
        <v>91</v>
      </c>
      <c r="C15" s="922" t="s">
        <v>622</v>
      </c>
      <c r="D15" s="759">
        <v>2825</v>
      </c>
      <c r="E15" s="697">
        <f>D15/D20*100</f>
        <v>34.898085237801112</v>
      </c>
      <c r="F15" s="759">
        <v>3012</v>
      </c>
      <c r="G15" s="697">
        <f>F15/F20*100</f>
        <v>42.434488588334737</v>
      </c>
      <c r="H15" s="97">
        <f t="shared" si="0"/>
        <v>106.61946902654866</v>
      </c>
      <c r="J15" s="51"/>
      <c r="L15" s="51"/>
    </row>
    <row r="16" spans="2:12" ht="16.5" thickBot="1" x14ac:dyDescent="0.3">
      <c r="B16" s="290" t="s">
        <v>92</v>
      </c>
      <c r="C16" s="923" t="s">
        <v>623</v>
      </c>
      <c r="D16" s="693">
        <v>2707</v>
      </c>
      <c r="E16" s="698">
        <f>D16/D20*100</f>
        <v>33.440395305744289</v>
      </c>
      <c r="F16" s="693">
        <v>1779</v>
      </c>
      <c r="G16" s="698">
        <f>F16/F20*100</f>
        <v>25.063398140321219</v>
      </c>
      <c r="H16" s="97">
        <f t="shared" si="0"/>
        <v>65.718507572958998</v>
      </c>
      <c r="J16" s="51"/>
      <c r="L16" s="51"/>
    </row>
    <row r="17" spans="2:12" ht="16.5" thickBot="1" x14ac:dyDescent="0.3">
      <c r="B17" s="1137" t="s">
        <v>521</v>
      </c>
      <c r="C17" s="1138"/>
      <c r="D17" s="153">
        <f>SUM(D14:D16)</f>
        <v>6790</v>
      </c>
      <c r="E17" s="701">
        <f>D17/D20*100</f>
        <v>83.878937615812234</v>
      </c>
      <c r="F17" s="153">
        <f>SUM(F14:F16)</f>
        <v>5920</v>
      </c>
      <c r="G17" s="701">
        <f>F17/F20*100</f>
        <v>83.403775711468015</v>
      </c>
      <c r="H17" s="82">
        <f t="shared" si="0"/>
        <v>87.187039764359355</v>
      </c>
      <c r="J17" s="51"/>
      <c r="L17" s="51"/>
    </row>
    <row r="18" spans="2:12" ht="16.5" thickBot="1" x14ac:dyDescent="0.3">
      <c r="B18" s="279" t="s">
        <v>67</v>
      </c>
      <c r="C18" s="185" t="s">
        <v>624</v>
      </c>
      <c r="D18" s="153">
        <v>223</v>
      </c>
      <c r="E18" s="701">
        <f>D18/D20*100</f>
        <v>2.7547869054972205</v>
      </c>
      <c r="F18" s="153">
        <v>174</v>
      </c>
      <c r="G18" s="701">
        <f>F18/F20*100</f>
        <v>2.4513947590870666</v>
      </c>
      <c r="H18" s="82">
        <f t="shared" si="0"/>
        <v>78.026905829596416</v>
      </c>
      <c r="J18" s="51"/>
      <c r="L18" s="51"/>
    </row>
    <row r="19" spans="2:12" ht="16.5" thickBot="1" x14ac:dyDescent="0.3">
      <c r="B19" s="757" t="s">
        <v>69</v>
      </c>
      <c r="C19" s="185" t="s">
        <v>625</v>
      </c>
      <c r="D19" s="153">
        <v>0</v>
      </c>
      <c r="E19" s="701">
        <f>D19/D20*100</f>
        <v>0</v>
      </c>
      <c r="F19" s="153">
        <v>0</v>
      </c>
      <c r="G19" s="701">
        <f>F19/F20*100</f>
        <v>0</v>
      </c>
      <c r="H19" s="707" t="s">
        <v>24</v>
      </c>
      <c r="J19" s="51"/>
      <c r="L19" s="51"/>
    </row>
    <row r="20" spans="2:12" ht="16.5" thickBot="1" x14ac:dyDescent="0.3">
      <c r="B20" s="286"/>
      <c r="C20" s="185" t="s">
        <v>626</v>
      </c>
      <c r="D20" s="182">
        <f>D12+D17+D18+D19</f>
        <v>8095</v>
      </c>
      <c r="E20" s="193">
        <f>E12+E17+E18+E19</f>
        <v>100.00000000000001</v>
      </c>
      <c r="F20" s="182">
        <f>F12+F17+F18+F19</f>
        <v>7098</v>
      </c>
      <c r="G20" s="193">
        <f>G12+G17+G18+G19</f>
        <v>100</v>
      </c>
      <c r="H20" s="707">
        <f>F20/D20*100</f>
        <v>87.683755404570718</v>
      </c>
      <c r="J20" s="51"/>
    </row>
    <row r="21" spans="2:12" x14ac:dyDescent="0.25">
      <c r="J21" s="51"/>
      <c r="L21" s="51"/>
    </row>
  </sheetData>
  <mergeCells count="9">
    <mergeCell ref="B17:C17"/>
    <mergeCell ref="B12:C12"/>
    <mergeCell ref="C8:E8"/>
    <mergeCell ref="F8:H8"/>
    <mergeCell ref="B4:H4"/>
    <mergeCell ref="B5:B6"/>
    <mergeCell ref="C5:C6"/>
    <mergeCell ref="D5:E5"/>
    <mergeCell ref="F5:G5"/>
  </mergeCells>
  <pageMargins left="0.7" right="0.7" top="0.75" bottom="0.75" header="0.3" footer="0.3"/>
  <pageSetup paperSize="9" orientation="portrait" r:id="rId1"/>
  <ignoredErrors>
    <ignoredError sqref="E12:F12 F17 E17" formula="1"/>
  </ignoredError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3"/>
  <sheetViews>
    <sheetView workbookViewId="0">
      <selection activeCell="C16" sqref="C16"/>
    </sheetView>
  </sheetViews>
  <sheetFormatPr defaultRowHeight="15" x14ac:dyDescent="0.25"/>
  <cols>
    <col min="2" max="2" width="7" customWidth="1"/>
    <col min="3" max="3" width="13.42578125" customWidth="1"/>
    <col min="4" max="4" width="11.42578125" customWidth="1"/>
    <col min="5" max="5" width="11.85546875" customWidth="1"/>
    <col min="6" max="6" width="11.5703125" customWidth="1"/>
    <col min="7" max="7" width="12.5703125" customWidth="1"/>
    <col min="8" max="8" width="11.5703125" customWidth="1"/>
    <col min="9" max="9" width="12.5703125" customWidth="1"/>
    <col min="10" max="10" width="10.85546875" customWidth="1"/>
    <col min="11" max="11" width="12" customWidth="1"/>
    <col min="12" max="12" width="11.42578125" customWidth="1"/>
    <col min="13" max="13" width="12.5703125" customWidth="1"/>
    <col min="14" max="14" width="11.42578125" customWidth="1"/>
    <col min="15" max="15" width="12.5703125" customWidth="1"/>
    <col min="16" max="16" width="12.5703125" style="50" customWidth="1"/>
  </cols>
  <sheetData>
    <row r="3" spans="2:17" ht="16.5" thickBot="1" x14ac:dyDescent="0.3">
      <c r="C3" s="195" t="s">
        <v>12</v>
      </c>
      <c r="D3" s="4"/>
      <c r="E3" s="4"/>
      <c r="F3" s="4"/>
      <c r="G3" s="4"/>
      <c r="H3" s="4"/>
      <c r="I3" s="4"/>
      <c r="J3" s="4"/>
      <c r="K3" s="4"/>
      <c r="L3" s="4"/>
      <c r="M3" s="4"/>
      <c r="N3" s="4"/>
      <c r="O3" s="28" t="s">
        <v>178</v>
      </c>
      <c r="P3" s="48"/>
    </row>
    <row r="4" spans="2:17" ht="16.5" thickBot="1" x14ac:dyDescent="0.3">
      <c r="B4" s="956" t="s">
        <v>627</v>
      </c>
      <c r="C4" s="957"/>
      <c r="D4" s="957"/>
      <c r="E4" s="957"/>
      <c r="F4" s="957"/>
      <c r="G4" s="957"/>
      <c r="H4" s="957"/>
      <c r="I4" s="957"/>
      <c r="J4" s="957"/>
      <c r="K4" s="957"/>
      <c r="L4" s="957"/>
      <c r="M4" s="957"/>
      <c r="N4" s="957"/>
      <c r="O4" s="958"/>
      <c r="P4" s="202"/>
    </row>
    <row r="5" spans="2:17" ht="16.5" thickBot="1" x14ac:dyDescent="0.3">
      <c r="B5" s="1124" t="s">
        <v>163</v>
      </c>
      <c r="C5" s="1143" t="s">
        <v>208</v>
      </c>
      <c r="D5" s="1143" t="s">
        <v>149</v>
      </c>
      <c r="E5" s="1143"/>
      <c r="F5" s="1143"/>
      <c r="G5" s="1143"/>
      <c r="H5" s="1143"/>
      <c r="I5" s="1143"/>
      <c r="J5" s="1143" t="s">
        <v>150</v>
      </c>
      <c r="K5" s="1143"/>
      <c r="L5" s="1143"/>
      <c r="M5" s="1143"/>
      <c r="N5" s="1143"/>
      <c r="O5" s="1196"/>
      <c r="P5" s="203"/>
    </row>
    <row r="6" spans="2:17" ht="15.75" customHeight="1" thickBot="1" x14ac:dyDescent="0.3">
      <c r="B6" s="1125"/>
      <c r="C6" s="1144"/>
      <c r="D6" s="1104" t="s">
        <v>587</v>
      </c>
      <c r="E6" s="1104"/>
      <c r="F6" s="1104" t="s">
        <v>588</v>
      </c>
      <c r="G6" s="1104"/>
      <c r="H6" s="1138" t="s">
        <v>181</v>
      </c>
      <c r="I6" s="1197"/>
      <c r="J6" s="1104" t="s">
        <v>587</v>
      </c>
      <c r="K6" s="1104"/>
      <c r="L6" s="1104" t="s">
        <v>588</v>
      </c>
      <c r="M6" s="1104"/>
      <c r="N6" s="1138" t="s">
        <v>181</v>
      </c>
      <c r="O6" s="1197"/>
      <c r="P6" s="203"/>
    </row>
    <row r="7" spans="2:17" ht="16.5" thickBot="1" x14ac:dyDescent="0.3">
      <c r="B7" s="1142"/>
      <c r="C7" s="1145"/>
      <c r="D7" s="858" t="s">
        <v>628</v>
      </c>
      <c r="E7" s="858" t="s">
        <v>182</v>
      </c>
      <c r="F7" s="858" t="s">
        <v>628</v>
      </c>
      <c r="G7" s="858" t="s">
        <v>182</v>
      </c>
      <c r="H7" s="858" t="s">
        <v>628</v>
      </c>
      <c r="I7" s="858" t="s">
        <v>182</v>
      </c>
      <c r="J7" s="858" t="s">
        <v>628</v>
      </c>
      <c r="K7" s="858" t="s">
        <v>182</v>
      </c>
      <c r="L7" s="858" t="s">
        <v>628</v>
      </c>
      <c r="M7" s="858" t="s">
        <v>182</v>
      </c>
      <c r="N7" s="858" t="s">
        <v>628</v>
      </c>
      <c r="O7" s="858" t="s">
        <v>182</v>
      </c>
      <c r="P7" s="203"/>
    </row>
    <row r="8" spans="2:17" ht="16.5" thickBot="1" x14ac:dyDescent="0.3">
      <c r="B8" s="609">
        <v>1</v>
      </c>
      <c r="C8" s="610">
        <v>2</v>
      </c>
      <c r="D8" s="610">
        <v>3</v>
      </c>
      <c r="E8" s="610">
        <v>4</v>
      </c>
      <c r="F8" s="610">
        <v>5</v>
      </c>
      <c r="G8" s="610">
        <v>6</v>
      </c>
      <c r="H8" s="610" t="s">
        <v>116</v>
      </c>
      <c r="I8" s="610" t="s">
        <v>117</v>
      </c>
      <c r="J8" s="610">
        <v>9</v>
      </c>
      <c r="K8" s="610">
        <v>10</v>
      </c>
      <c r="L8" s="610">
        <v>11</v>
      </c>
      <c r="M8" s="610">
        <v>12</v>
      </c>
      <c r="N8" s="610" t="s">
        <v>118</v>
      </c>
      <c r="O8" s="611" t="s">
        <v>119</v>
      </c>
      <c r="P8" s="203"/>
    </row>
    <row r="9" spans="2:17" ht="15.75" x14ac:dyDescent="0.25">
      <c r="B9" s="290" t="s">
        <v>65</v>
      </c>
      <c r="C9" s="940" t="s">
        <v>629</v>
      </c>
      <c r="D9" s="759">
        <v>564</v>
      </c>
      <c r="E9" s="759">
        <v>25426</v>
      </c>
      <c r="F9" s="759">
        <v>288</v>
      </c>
      <c r="G9" s="759">
        <v>10099</v>
      </c>
      <c r="H9" s="692">
        <f t="shared" ref="H9:I12" si="0">D9+F9</f>
        <v>852</v>
      </c>
      <c r="I9" s="692">
        <f t="shared" si="0"/>
        <v>35525</v>
      </c>
      <c r="J9" s="759">
        <v>673</v>
      </c>
      <c r="K9" s="759">
        <v>29263</v>
      </c>
      <c r="L9" s="759">
        <v>164</v>
      </c>
      <c r="M9" s="759">
        <v>6429</v>
      </c>
      <c r="N9" s="692">
        <f>J9+L9</f>
        <v>837</v>
      </c>
      <c r="O9" s="187">
        <f>K9+M9</f>
        <v>35692</v>
      </c>
      <c r="P9" s="204"/>
      <c r="Q9" s="196"/>
    </row>
    <row r="10" spans="2:17" ht="15.75" x14ac:dyDescent="0.25">
      <c r="B10" s="290" t="s">
        <v>66</v>
      </c>
      <c r="C10" s="940" t="s">
        <v>630</v>
      </c>
      <c r="D10" s="759">
        <v>26</v>
      </c>
      <c r="E10" s="759">
        <v>3487</v>
      </c>
      <c r="F10" s="759">
        <v>0</v>
      </c>
      <c r="G10" s="759">
        <v>0</v>
      </c>
      <c r="H10" s="692">
        <f t="shared" si="0"/>
        <v>26</v>
      </c>
      <c r="I10" s="692">
        <f t="shared" si="0"/>
        <v>3487</v>
      </c>
      <c r="J10" s="759">
        <v>53</v>
      </c>
      <c r="K10" s="759">
        <v>8972</v>
      </c>
      <c r="L10" s="759">
        <v>0</v>
      </c>
      <c r="M10" s="759">
        <v>0</v>
      </c>
      <c r="N10" s="692">
        <f>J10+L10</f>
        <v>53</v>
      </c>
      <c r="O10" s="187">
        <f t="shared" ref="N10:O12" si="1">K10+M10</f>
        <v>8972</v>
      </c>
      <c r="P10" s="204"/>
      <c r="Q10" s="196"/>
    </row>
    <row r="11" spans="2:17" ht="15.75" x14ac:dyDescent="0.25">
      <c r="B11" s="290" t="s">
        <v>67</v>
      </c>
      <c r="C11" s="940" t="s">
        <v>631</v>
      </c>
      <c r="D11" s="759">
        <v>0</v>
      </c>
      <c r="E11" s="759">
        <v>0</v>
      </c>
      <c r="F11" s="759">
        <v>0</v>
      </c>
      <c r="G11" s="759">
        <v>0</v>
      </c>
      <c r="H11" s="692">
        <f t="shared" si="0"/>
        <v>0</v>
      </c>
      <c r="I11" s="692">
        <f t="shared" si="0"/>
        <v>0</v>
      </c>
      <c r="J11" s="759">
        <v>0</v>
      </c>
      <c r="K11" s="759">
        <v>0</v>
      </c>
      <c r="L11" s="759">
        <v>0</v>
      </c>
      <c r="M11" s="759">
        <v>0</v>
      </c>
      <c r="N11" s="692">
        <f t="shared" si="1"/>
        <v>0</v>
      </c>
      <c r="O11" s="187">
        <f t="shared" si="1"/>
        <v>0</v>
      </c>
      <c r="P11" s="204"/>
      <c r="Q11" s="196"/>
    </row>
    <row r="12" spans="2:17" ht="16.5" thickBot="1" x14ac:dyDescent="0.3">
      <c r="B12" s="290" t="s">
        <v>69</v>
      </c>
      <c r="C12" s="940" t="s">
        <v>268</v>
      </c>
      <c r="D12" s="759">
        <v>0</v>
      </c>
      <c r="E12" s="759">
        <v>0</v>
      </c>
      <c r="F12" s="759">
        <v>0</v>
      </c>
      <c r="G12" s="759">
        <v>0</v>
      </c>
      <c r="H12" s="692">
        <f t="shared" si="0"/>
        <v>0</v>
      </c>
      <c r="I12" s="692">
        <f t="shared" si="0"/>
        <v>0</v>
      </c>
      <c r="J12" s="759">
        <v>0</v>
      </c>
      <c r="K12" s="759">
        <v>0</v>
      </c>
      <c r="L12" s="759">
        <v>0</v>
      </c>
      <c r="M12" s="759">
        <v>0</v>
      </c>
      <c r="N12" s="692">
        <f t="shared" si="1"/>
        <v>0</v>
      </c>
      <c r="O12" s="187">
        <f t="shared" si="1"/>
        <v>0</v>
      </c>
      <c r="P12" s="204"/>
      <c r="Q12" s="196"/>
    </row>
    <row r="13" spans="2:17" ht="16.5" thickBot="1" x14ac:dyDescent="0.3">
      <c r="B13" s="197"/>
      <c r="C13" s="94" t="s">
        <v>181</v>
      </c>
      <c r="D13" s="154">
        <f t="shared" ref="D13:O13" si="2">SUM(D9:D12)</f>
        <v>590</v>
      </c>
      <c r="E13" s="154">
        <f t="shared" si="2"/>
        <v>28913</v>
      </c>
      <c r="F13" s="154">
        <f t="shared" si="2"/>
        <v>288</v>
      </c>
      <c r="G13" s="154">
        <f t="shared" si="2"/>
        <v>10099</v>
      </c>
      <c r="H13" s="154">
        <f t="shared" si="2"/>
        <v>878</v>
      </c>
      <c r="I13" s="154">
        <f t="shared" si="2"/>
        <v>39012</v>
      </c>
      <c r="J13" s="154">
        <f t="shared" si="2"/>
        <v>726</v>
      </c>
      <c r="K13" s="154">
        <f t="shared" si="2"/>
        <v>38235</v>
      </c>
      <c r="L13" s="154">
        <f t="shared" si="2"/>
        <v>164</v>
      </c>
      <c r="M13" s="154">
        <f t="shared" si="2"/>
        <v>6429</v>
      </c>
      <c r="N13" s="154">
        <f>SUM(N9:N12)</f>
        <v>890</v>
      </c>
      <c r="O13" s="188">
        <f t="shared" si="2"/>
        <v>44664</v>
      </c>
      <c r="P13" s="205"/>
      <c r="Q13" s="198"/>
    </row>
  </sheetData>
  <mergeCells count="11">
    <mergeCell ref="B4:O4"/>
    <mergeCell ref="B5:B7"/>
    <mergeCell ref="C5:C7"/>
    <mergeCell ref="D5:I5"/>
    <mergeCell ref="J5:O5"/>
    <mergeCell ref="D6:E6"/>
    <mergeCell ref="F6:G6"/>
    <mergeCell ref="H6:I6"/>
    <mergeCell ref="J6:K6"/>
    <mergeCell ref="L6:M6"/>
    <mergeCell ref="N6:O6"/>
  </mergeCells>
  <pageMargins left="0.7" right="0.7" top="0.75" bottom="0.75" header="0.3" footer="0.3"/>
  <ignoredErrors>
    <ignoredError sqref="D13:G13 J13:M13" formulaRange="1"/>
  </ignoredErrors>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6"/>
  <sheetViews>
    <sheetView workbookViewId="0">
      <selection activeCell="C18" sqref="C18"/>
    </sheetView>
  </sheetViews>
  <sheetFormatPr defaultColWidth="13.42578125" defaultRowHeight="15.75" x14ac:dyDescent="0.25"/>
  <cols>
    <col min="1" max="1" width="4.85546875" style="1" customWidth="1"/>
    <col min="2" max="2" width="4.5703125" style="1" customWidth="1"/>
    <col min="3" max="3" width="35.28515625" style="1" customWidth="1"/>
    <col min="4" max="4" width="15.7109375" style="1" customWidth="1"/>
    <col min="5" max="5" width="11.42578125" style="1" customWidth="1"/>
    <col min="6" max="6" width="13.42578125" style="1" customWidth="1"/>
    <col min="7" max="7" width="12.85546875" style="1" customWidth="1"/>
    <col min="8" max="8" width="10.42578125" style="1" customWidth="1"/>
    <col min="9" max="9" width="9.5703125" style="1" customWidth="1"/>
    <col min="10" max="10" width="9.85546875" style="1" customWidth="1"/>
    <col min="11" max="16384" width="13.42578125" style="1"/>
  </cols>
  <sheetData>
    <row r="3" spans="2:8" ht="11.25" customHeight="1" x14ac:dyDescent="0.25"/>
    <row r="4" spans="2:8" ht="13.5" customHeight="1" x14ac:dyDescent="0.25">
      <c r="H4" s="838" t="s">
        <v>178</v>
      </c>
    </row>
    <row r="5" spans="2:8" ht="33" customHeight="1" thickBot="1" x14ac:dyDescent="0.3">
      <c r="B5" s="1198" t="s">
        <v>632</v>
      </c>
      <c r="C5" s="1199"/>
      <c r="D5" s="1199"/>
      <c r="E5" s="1199"/>
      <c r="F5" s="1199"/>
      <c r="G5" s="1199"/>
      <c r="H5" s="1200"/>
    </row>
    <row r="6" spans="2:8" ht="35.25" customHeight="1" thickBot="1" x14ac:dyDescent="0.3">
      <c r="B6" s="1201" t="s">
        <v>163</v>
      </c>
      <c r="C6" s="1204" t="s">
        <v>120</v>
      </c>
      <c r="D6" s="1207" t="s">
        <v>633</v>
      </c>
      <c r="E6" s="1207"/>
      <c r="F6" s="1207"/>
      <c r="G6" s="1207"/>
      <c r="H6" s="1208"/>
    </row>
    <row r="7" spans="2:8" ht="19.5" customHeight="1" thickBot="1" x14ac:dyDescent="0.3">
      <c r="B7" s="1202"/>
      <c r="C7" s="1205"/>
      <c r="D7" s="1207" t="s">
        <v>152</v>
      </c>
      <c r="E7" s="1207"/>
      <c r="F7" s="1207" t="s">
        <v>153</v>
      </c>
      <c r="G7" s="1207"/>
      <c r="H7" s="833" t="s">
        <v>184</v>
      </c>
    </row>
    <row r="8" spans="2:8" ht="19.5" customHeight="1" thickBot="1" x14ac:dyDescent="0.3">
      <c r="B8" s="1203"/>
      <c r="C8" s="1206"/>
      <c r="D8" s="1201" t="s">
        <v>182</v>
      </c>
      <c r="E8" s="947" t="s">
        <v>183</v>
      </c>
      <c r="F8" s="1201" t="s">
        <v>182</v>
      </c>
      <c r="G8" s="947" t="s">
        <v>183</v>
      </c>
      <c r="H8" s="833" t="s">
        <v>121</v>
      </c>
    </row>
    <row r="9" spans="2:8" ht="16.5" thickBot="1" x14ac:dyDescent="0.3">
      <c r="B9" s="837">
        <v>1</v>
      </c>
      <c r="C9" s="832">
        <v>2</v>
      </c>
      <c r="D9" s="1203"/>
      <c r="E9" s="833"/>
      <c r="F9" s="1203"/>
      <c r="G9" s="833"/>
      <c r="H9" s="831">
        <v>7</v>
      </c>
    </row>
    <row r="10" spans="2:8" x14ac:dyDescent="0.25">
      <c r="B10" s="844" t="s">
        <v>65</v>
      </c>
      <c r="C10" s="948" t="s">
        <v>634</v>
      </c>
      <c r="D10" s="658">
        <v>15368</v>
      </c>
      <c r="E10" s="842">
        <f>D10/D$13*100</f>
        <v>50.148474465655077</v>
      </c>
      <c r="F10" s="658">
        <v>21785</v>
      </c>
      <c r="G10" s="843">
        <f>F10/F$13*100</f>
        <v>56.924483929971259</v>
      </c>
      <c r="H10" s="840">
        <f>F10/D10*100</f>
        <v>141.75559604372722</v>
      </c>
    </row>
    <row r="11" spans="2:8" x14ac:dyDescent="0.25">
      <c r="B11" s="844" t="s">
        <v>66</v>
      </c>
      <c r="C11" s="948" t="s">
        <v>635</v>
      </c>
      <c r="D11" s="658">
        <v>15277</v>
      </c>
      <c r="E11" s="842">
        <f>D11/D$13*100</f>
        <v>49.851525534344916</v>
      </c>
      <c r="F11" s="658">
        <v>16485</v>
      </c>
      <c r="G11" s="843">
        <f>F11/F$13*100</f>
        <v>43.075516070028741</v>
      </c>
      <c r="H11" s="840">
        <f t="shared" ref="H11" si="0">F11/D11*100</f>
        <v>107.90731164495647</v>
      </c>
    </row>
    <row r="12" spans="2:8" ht="16.5" thickBot="1" x14ac:dyDescent="0.3">
      <c r="B12" s="844" t="s">
        <v>67</v>
      </c>
      <c r="C12" s="949" t="s">
        <v>636</v>
      </c>
      <c r="D12" s="839">
        <v>0</v>
      </c>
      <c r="E12" s="842">
        <v>0</v>
      </c>
      <c r="F12" s="658">
        <v>0</v>
      </c>
      <c r="G12" s="843">
        <v>0</v>
      </c>
      <c r="H12" s="840">
        <v>0</v>
      </c>
    </row>
    <row r="13" spans="2:8" ht="16.5" thickBot="1" x14ac:dyDescent="0.3">
      <c r="B13" s="846"/>
      <c r="C13" s="845" t="s">
        <v>181</v>
      </c>
      <c r="D13" s="170">
        <f>SUM(D10:D12)</f>
        <v>30645</v>
      </c>
      <c r="E13" s="170">
        <f>SUM(E10:E12)</f>
        <v>100</v>
      </c>
      <c r="F13" s="170">
        <f>SUM(F10:F12)</f>
        <v>38270</v>
      </c>
      <c r="G13" s="170">
        <v>100</v>
      </c>
      <c r="H13" s="841">
        <f>F13/D13*100</f>
        <v>124.88170990373632</v>
      </c>
    </row>
    <row r="14" spans="2:8" x14ac:dyDescent="0.25">
      <c r="B14" s="844" t="s">
        <v>69</v>
      </c>
      <c r="C14" s="950" t="s">
        <v>637</v>
      </c>
      <c r="D14" s="658">
        <v>30645</v>
      </c>
      <c r="E14" s="658">
        <f>D14/D16*100</f>
        <v>100</v>
      </c>
      <c r="F14" s="658">
        <v>38270</v>
      </c>
      <c r="G14" s="658">
        <f>F14/F16*100</f>
        <v>100</v>
      </c>
      <c r="H14" s="840">
        <f>F14/D14*100</f>
        <v>124.88170990373632</v>
      </c>
    </row>
    <row r="15" spans="2:8" ht="16.5" thickBot="1" x14ac:dyDescent="0.3">
      <c r="B15" s="844" t="s">
        <v>70</v>
      </c>
      <c r="C15" s="951" t="s">
        <v>638</v>
      </c>
      <c r="D15" s="658">
        <v>0</v>
      </c>
      <c r="E15" s="658">
        <v>0</v>
      </c>
      <c r="F15" s="658">
        <v>0</v>
      </c>
      <c r="G15" s="658">
        <v>0</v>
      </c>
      <c r="H15" s="840">
        <v>0</v>
      </c>
    </row>
    <row r="16" spans="2:8" ht="16.5" thickBot="1" x14ac:dyDescent="0.3">
      <c r="B16" s="835"/>
      <c r="C16" s="836" t="s">
        <v>181</v>
      </c>
      <c r="D16" s="170">
        <f>SUM(D14:D15)</f>
        <v>30645</v>
      </c>
      <c r="E16" s="170">
        <f>SUM(E14:E15)</f>
        <v>100</v>
      </c>
      <c r="F16" s="170">
        <f>SUM(F14:F15)</f>
        <v>38270</v>
      </c>
      <c r="G16" s="170">
        <v>100</v>
      </c>
      <c r="H16" s="841">
        <f>F16/D16*100</f>
        <v>124.88170990373632</v>
      </c>
    </row>
  </sheetData>
  <mergeCells count="8">
    <mergeCell ref="B5:H5"/>
    <mergeCell ref="B6:B8"/>
    <mergeCell ref="C6:C8"/>
    <mergeCell ref="D6:H6"/>
    <mergeCell ref="D7:E7"/>
    <mergeCell ref="F7:G7"/>
    <mergeCell ref="D8:D9"/>
    <mergeCell ref="F8:F9"/>
  </mergeCells>
  <pageMargins left="0.7" right="0.7" top="0.75" bottom="0.75" header="0.3" footer="0.3"/>
  <pageSetup orientation="portrait" r:id="rId1"/>
  <ignoredErrors>
    <ignoredError sqref="F13 D1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workbookViewId="0">
      <selection activeCell="C16" sqref="C16"/>
    </sheetView>
  </sheetViews>
  <sheetFormatPr defaultColWidth="9.140625" defaultRowHeight="15" x14ac:dyDescent="0.25"/>
  <cols>
    <col min="1" max="1" width="9.140625" style="18"/>
    <col min="2" max="2" width="7.7109375" style="18" customWidth="1"/>
    <col min="3" max="3" width="33.140625" style="18" customWidth="1"/>
    <col min="4" max="4" width="15.42578125" style="18" customWidth="1"/>
    <col min="5" max="5" width="13.140625" style="18" customWidth="1"/>
    <col min="6" max="6" width="14.28515625" style="18" customWidth="1"/>
    <col min="7" max="7" width="14.85546875" style="18" customWidth="1"/>
    <col min="8" max="8" width="15.42578125" style="18" customWidth="1"/>
    <col min="9" max="9" width="14.140625" style="18" customWidth="1"/>
    <col min="10" max="10" width="14.85546875" style="18" customWidth="1"/>
    <col min="11" max="11" width="14" style="18" customWidth="1"/>
    <col min="12" max="16384" width="9.140625" style="18"/>
  </cols>
  <sheetData>
    <row r="2" spans="2:13" ht="15.75" x14ac:dyDescent="0.25">
      <c r="C2" s="62"/>
      <c r="D2" s="74"/>
      <c r="E2" s="74"/>
      <c r="F2" s="74"/>
      <c r="G2" s="74"/>
      <c r="H2" s="74"/>
      <c r="I2" s="74"/>
      <c r="J2" s="74"/>
      <c r="K2" s="74"/>
    </row>
    <row r="3" spans="2:13" ht="16.5" thickBot="1" x14ac:dyDescent="0.3">
      <c r="C3" s="46"/>
      <c r="D3" s="46"/>
      <c r="E3" s="46"/>
      <c r="F3" s="46"/>
      <c r="G3" s="46"/>
      <c r="H3" s="46"/>
      <c r="I3" s="46"/>
      <c r="J3" s="46"/>
      <c r="K3" s="46"/>
    </row>
    <row r="4" spans="2:13" ht="20.100000000000001" customHeight="1" thickBot="1" x14ac:dyDescent="0.3">
      <c r="B4" s="975" t="s">
        <v>197</v>
      </c>
      <c r="C4" s="976"/>
      <c r="D4" s="976"/>
      <c r="E4" s="976"/>
      <c r="F4" s="976"/>
      <c r="G4" s="976"/>
      <c r="H4" s="976"/>
      <c r="I4" s="976"/>
      <c r="J4" s="976"/>
      <c r="K4" s="977"/>
    </row>
    <row r="5" spans="2:13" ht="18" customHeight="1" x14ac:dyDescent="0.25">
      <c r="B5" s="990" t="s">
        <v>163</v>
      </c>
      <c r="C5" s="994" t="s">
        <v>198</v>
      </c>
      <c r="D5" s="994" t="s">
        <v>58</v>
      </c>
      <c r="E5" s="994"/>
      <c r="F5" s="994" t="s">
        <v>134</v>
      </c>
      <c r="G5" s="994"/>
      <c r="H5" s="994" t="s">
        <v>140</v>
      </c>
      <c r="I5" s="994"/>
      <c r="J5" s="994" t="s">
        <v>184</v>
      </c>
      <c r="K5" s="996"/>
    </row>
    <row r="6" spans="2:13" ht="32.25" thickBot="1" x14ac:dyDescent="0.3">
      <c r="B6" s="991"/>
      <c r="C6" s="995"/>
      <c r="D6" s="873" t="s">
        <v>199</v>
      </c>
      <c r="E6" s="873" t="s">
        <v>183</v>
      </c>
      <c r="F6" s="873" t="s">
        <v>199</v>
      </c>
      <c r="G6" s="873" t="s">
        <v>183</v>
      </c>
      <c r="H6" s="873" t="s">
        <v>199</v>
      </c>
      <c r="I6" s="873" t="s">
        <v>183</v>
      </c>
      <c r="J6" s="240" t="s">
        <v>121</v>
      </c>
      <c r="K6" s="360" t="s">
        <v>122</v>
      </c>
    </row>
    <row r="7" spans="2:13" ht="15.75" thickBot="1" x14ac:dyDescent="0.3">
      <c r="B7" s="221">
        <v>1</v>
      </c>
      <c r="C7" s="346">
        <v>2</v>
      </c>
      <c r="D7" s="346">
        <v>3</v>
      </c>
      <c r="E7" s="346">
        <v>4</v>
      </c>
      <c r="F7" s="346">
        <v>5</v>
      </c>
      <c r="G7" s="346">
        <v>6</v>
      </c>
      <c r="H7" s="346">
        <v>7</v>
      </c>
      <c r="I7" s="346">
        <v>8</v>
      </c>
      <c r="J7" s="346">
        <v>9</v>
      </c>
      <c r="K7" s="347">
        <v>10</v>
      </c>
    </row>
    <row r="8" spans="2:13" ht="16.5" customHeight="1" x14ac:dyDescent="0.25">
      <c r="B8" s="237" t="s">
        <v>65</v>
      </c>
      <c r="C8" s="874" t="s">
        <v>200</v>
      </c>
      <c r="D8" s="234">
        <v>4125</v>
      </c>
      <c r="E8" s="238">
        <f>D8/D$12*100</f>
        <v>61.946238173899978</v>
      </c>
      <c r="F8" s="234">
        <v>4088</v>
      </c>
      <c r="G8" s="238">
        <f>F8/F$12*100</f>
        <v>62.680159460288252</v>
      </c>
      <c r="H8" s="234">
        <v>4055</v>
      </c>
      <c r="I8" s="238">
        <f>H8/H$12*100</f>
        <v>62.848729076255424</v>
      </c>
      <c r="J8" s="239">
        <f>F8/D8*100</f>
        <v>99.103030303030309</v>
      </c>
      <c r="K8" s="236">
        <f>H8/F8*100</f>
        <v>99.192759295499016</v>
      </c>
    </row>
    <row r="9" spans="2:13" ht="32.25" customHeight="1" x14ac:dyDescent="0.25">
      <c r="B9" s="361" t="s">
        <v>66</v>
      </c>
      <c r="C9" s="874" t="s">
        <v>201</v>
      </c>
      <c r="D9" s="357">
        <v>485</v>
      </c>
      <c r="E9" s="358">
        <f t="shared" ref="E9:E11" si="0">D9/D$12*100</f>
        <v>7.2833758822646049</v>
      </c>
      <c r="F9" s="357">
        <v>453</v>
      </c>
      <c r="G9" s="358">
        <f t="shared" ref="G9:G11" si="1">F9/F$12*100</f>
        <v>6.9457221711131556</v>
      </c>
      <c r="H9" s="357">
        <v>450</v>
      </c>
      <c r="I9" s="358">
        <f t="shared" ref="I9:I11" si="2">H9/H$12*100</f>
        <v>6.9745815251084933</v>
      </c>
      <c r="J9" s="359">
        <f t="shared" ref="J9:J12" si="3">F9/D9*100</f>
        <v>93.402061855670098</v>
      </c>
      <c r="K9" s="362">
        <f t="shared" ref="K9:K12" si="4">H9/F9*100</f>
        <v>99.337748344370851</v>
      </c>
    </row>
    <row r="10" spans="2:13" ht="16.5" customHeight="1" x14ac:dyDescent="0.25">
      <c r="B10" s="361" t="s">
        <v>67</v>
      </c>
      <c r="C10" s="874" t="s">
        <v>202</v>
      </c>
      <c r="D10" s="357">
        <v>2041</v>
      </c>
      <c r="E10" s="358">
        <f t="shared" si="0"/>
        <v>30.650247784952693</v>
      </c>
      <c r="F10" s="357">
        <v>1975</v>
      </c>
      <c r="G10" s="358">
        <f t="shared" si="1"/>
        <v>30.282122048451392</v>
      </c>
      <c r="H10" s="357">
        <v>1941</v>
      </c>
      <c r="I10" s="358">
        <f t="shared" si="2"/>
        <v>30.083694978301303</v>
      </c>
      <c r="J10" s="359">
        <f t="shared" si="3"/>
        <v>96.766291033806965</v>
      </c>
      <c r="K10" s="362">
        <f t="shared" si="4"/>
        <v>98.278481012658219</v>
      </c>
    </row>
    <row r="11" spans="2:13" ht="16.5" customHeight="1" thickBot="1" x14ac:dyDescent="0.3">
      <c r="B11" s="361" t="s">
        <v>69</v>
      </c>
      <c r="C11" s="875" t="s">
        <v>203</v>
      </c>
      <c r="D11" s="357">
        <v>8</v>
      </c>
      <c r="E11" s="358">
        <f t="shared" si="0"/>
        <v>0.12013815888271512</v>
      </c>
      <c r="F11" s="357">
        <v>6</v>
      </c>
      <c r="G11" s="358">
        <f t="shared" si="1"/>
        <v>9.1996320147194111E-2</v>
      </c>
      <c r="H11" s="357">
        <v>6</v>
      </c>
      <c r="I11" s="358">
        <f t="shared" si="2"/>
        <v>9.299442033477992E-2</v>
      </c>
      <c r="J11" s="359">
        <f t="shared" si="3"/>
        <v>75</v>
      </c>
      <c r="K11" s="362">
        <f t="shared" si="4"/>
        <v>100</v>
      </c>
    </row>
    <row r="12" spans="2:13" ht="20.25" customHeight="1" thickBot="1" x14ac:dyDescent="0.3">
      <c r="B12" s="992" t="s">
        <v>181</v>
      </c>
      <c r="C12" s="993"/>
      <c r="D12" s="108">
        <f t="shared" ref="D12:I12" si="5">SUM(D8:D11)</f>
        <v>6659</v>
      </c>
      <c r="E12" s="241">
        <f t="shared" si="5"/>
        <v>99.999999999999986</v>
      </c>
      <c r="F12" s="108">
        <f t="shared" si="5"/>
        <v>6522</v>
      </c>
      <c r="G12" s="241">
        <f t="shared" si="5"/>
        <v>100</v>
      </c>
      <c r="H12" s="108">
        <f t="shared" si="5"/>
        <v>6452</v>
      </c>
      <c r="I12" s="241">
        <f t="shared" si="5"/>
        <v>100</v>
      </c>
      <c r="J12" s="241">
        <f t="shared" si="3"/>
        <v>97.942634029133501</v>
      </c>
      <c r="K12" s="127">
        <f t="shared" si="4"/>
        <v>98.926709598282741</v>
      </c>
      <c r="M12" s="59"/>
    </row>
    <row r="14" spans="2:13" x14ac:dyDescent="0.25">
      <c r="H14" s="59"/>
    </row>
  </sheetData>
  <mergeCells count="8">
    <mergeCell ref="B5:B6"/>
    <mergeCell ref="B4:K4"/>
    <mergeCell ref="B12:C12"/>
    <mergeCell ref="C5:C6"/>
    <mergeCell ref="J5:K5"/>
    <mergeCell ref="F5:G5"/>
    <mergeCell ref="H5:I5"/>
    <mergeCell ref="D5:E5"/>
  </mergeCells>
  <pageMargins left="0.7" right="0.7" top="0.75" bottom="0.75" header="0.3" footer="0.3"/>
  <pageSetup orientation="portrait" r:id="rId1"/>
  <ignoredErrors>
    <ignoredError sqref="D12 F12 H12"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1"/>
  <sheetViews>
    <sheetView workbookViewId="0">
      <selection activeCell="D13" sqref="D13"/>
    </sheetView>
  </sheetViews>
  <sheetFormatPr defaultColWidth="9.140625" defaultRowHeight="15" x14ac:dyDescent="0.25"/>
  <cols>
    <col min="1" max="1" width="9.140625" style="18"/>
    <col min="2" max="2" width="17.42578125" style="18" customWidth="1"/>
    <col min="3" max="3" width="13.140625" style="18" customWidth="1"/>
    <col min="4" max="4" width="20.85546875" style="18" customWidth="1"/>
    <col min="5" max="5" width="13.85546875" style="18" customWidth="1"/>
    <col min="6" max="6" width="14.42578125" style="18" customWidth="1"/>
    <col min="7" max="7" width="18.140625" style="18" customWidth="1"/>
    <col min="8" max="8" width="15.85546875" style="18" customWidth="1"/>
    <col min="9" max="9" width="17.140625" style="18" customWidth="1"/>
    <col min="10" max="10" width="19" style="18" customWidth="1"/>
    <col min="11" max="16384" width="9.140625" style="18"/>
  </cols>
  <sheetData>
    <row r="2" spans="2:12" ht="15.75" x14ac:dyDescent="0.25">
      <c r="B2" s="73"/>
      <c r="C2" s="46"/>
      <c r="D2" s="46"/>
      <c r="E2" s="46"/>
      <c r="F2" s="46"/>
      <c r="G2" s="46"/>
      <c r="H2" s="46"/>
      <c r="I2" s="46"/>
      <c r="J2" s="46"/>
    </row>
    <row r="3" spans="2:12" ht="15.75" x14ac:dyDescent="0.25">
      <c r="B3" s="73"/>
      <c r="C3" s="46"/>
      <c r="D3" s="46"/>
      <c r="E3" s="46"/>
      <c r="F3" s="46"/>
      <c r="G3" s="46"/>
      <c r="H3" s="46"/>
      <c r="I3" s="46"/>
      <c r="J3" s="46"/>
    </row>
    <row r="4" spans="2:12" ht="16.5" thickBot="1" x14ac:dyDescent="0.3">
      <c r="B4" s="73" t="s">
        <v>2</v>
      </c>
      <c r="C4" s="46"/>
      <c r="D4" s="46"/>
      <c r="E4" s="46"/>
      <c r="F4" s="46"/>
      <c r="G4" s="46"/>
      <c r="H4" s="46"/>
      <c r="I4" s="75"/>
      <c r="J4" s="64" t="s">
        <v>178</v>
      </c>
    </row>
    <row r="5" spans="2:12" ht="20.100000000000001" customHeight="1" thickBot="1" x14ac:dyDescent="0.3">
      <c r="B5" s="997" t="s">
        <v>204</v>
      </c>
      <c r="C5" s="998"/>
      <c r="D5" s="998"/>
      <c r="E5" s="998"/>
      <c r="F5" s="998"/>
      <c r="G5" s="998"/>
      <c r="H5" s="998"/>
      <c r="I5" s="998"/>
      <c r="J5" s="999"/>
    </row>
    <row r="6" spans="2:12" ht="16.5" thickBot="1" x14ac:dyDescent="0.3">
      <c r="B6" s="971" t="s">
        <v>57</v>
      </c>
      <c r="C6" s="972"/>
      <c r="D6" s="1000"/>
      <c r="E6" s="971" t="s">
        <v>133</v>
      </c>
      <c r="F6" s="972"/>
      <c r="G6" s="1000"/>
      <c r="H6" s="971" t="s">
        <v>139</v>
      </c>
      <c r="I6" s="972"/>
      <c r="J6" s="1000"/>
    </row>
    <row r="7" spans="2:12" ht="32.25" thickBot="1" x14ac:dyDescent="0.3">
      <c r="B7" s="850" t="s">
        <v>199</v>
      </c>
      <c r="C7" s="851" t="s">
        <v>205</v>
      </c>
      <c r="D7" s="217" t="s">
        <v>206</v>
      </c>
      <c r="E7" s="850" t="s">
        <v>199</v>
      </c>
      <c r="F7" s="851" t="s">
        <v>205</v>
      </c>
      <c r="G7" s="217" t="s">
        <v>206</v>
      </c>
      <c r="H7" s="850" t="s">
        <v>199</v>
      </c>
      <c r="I7" s="851" t="s">
        <v>205</v>
      </c>
      <c r="J7" s="217" t="s">
        <v>206</v>
      </c>
    </row>
    <row r="8" spans="2:12" ht="15.75" thickBot="1" x14ac:dyDescent="0.3">
      <c r="B8" s="368">
        <v>1</v>
      </c>
      <c r="C8" s="369">
        <v>2</v>
      </c>
      <c r="D8" s="369">
        <v>3</v>
      </c>
      <c r="E8" s="369">
        <v>4</v>
      </c>
      <c r="F8" s="369">
        <v>5</v>
      </c>
      <c r="G8" s="369">
        <v>6</v>
      </c>
      <c r="H8" s="369">
        <v>7</v>
      </c>
      <c r="I8" s="369">
        <v>8</v>
      </c>
      <c r="J8" s="370">
        <v>9</v>
      </c>
    </row>
    <row r="9" spans="2:12" ht="16.5" thickBot="1" x14ac:dyDescent="0.3">
      <c r="B9" s="371">
        <v>6659</v>
      </c>
      <c r="C9" s="372">
        <v>24217016</v>
      </c>
      <c r="D9" s="372">
        <f>C9/B9</f>
        <v>3636.7346448415678</v>
      </c>
      <c r="E9" s="372">
        <v>6522</v>
      </c>
      <c r="F9" s="372">
        <v>24396438</v>
      </c>
      <c r="G9" s="372">
        <f>F9/E9</f>
        <v>3740.63753449862</v>
      </c>
      <c r="H9" s="372">
        <v>6452</v>
      </c>
      <c r="I9" s="372">
        <v>24527049</v>
      </c>
      <c r="J9" s="373">
        <f>I9/H9</f>
        <v>3801.4645071295722</v>
      </c>
      <c r="L9" s="59"/>
    </row>
    <row r="10" spans="2:12" ht="15.75" x14ac:dyDescent="0.25">
      <c r="B10" s="76"/>
      <c r="C10" s="46"/>
      <c r="D10" s="46"/>
      <c r="E10" s="46"/>
      <c r="F10" s="46"/>
      <c r="G10" s="46"/>
      <c r="H10" s="46"/>
      <c r="I10" s="46"/>
      <c r="J10" s="46"/>
    </row>
    <row r="11" spans="2:12" x14ac:dyDescent="0.25">
      <c r="B11"/>
      <c r="C11"/>
      <c r="D11" s="756"/>
    </row>
  </sheetData>
  <mergeCells count="4">
    <mergeCell ref="B5:J5"/>
    <mergeCell ref="B6:D6"/>
    <mergeCell ref="E6:G6"/>
    <mergeCell ref="H6:J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topLeftCell="A13" workbookViewId="0">
      <selection activeCell="C32" sqref="C32"/>
    </sheetView>
  </sheetViews>
  <sheetFormatPr defaultColWidth="9.140625" defaultRowHeight="15" x14ac:dyDescent="0.25"/>
  <cols>
    <col min="1" max="2" width="9.140625" style="18"/>
    <col min="3" max="3" width="34.85546875" style="18" customWidth="1"/>
    <col min="4" max="4" width="16" style="18" customWidth="1"/>
    <col min="5" max="7" width="15.140625" style="18" customWidth="1"/>
    <col min="8" max="8" width="14.5703125" style="18" customWidth="1"/>
    <col min="9" max="9" width="13.85546875" style="18" customWidth="1"/>
    <col min="10" max="10" width="12.85546875" style="18" customWidth="1"/>
    <col min="11" max="11" width="13.140625" style="18" customWidth="1"/>
    <col min="12" max="12" width="9.140625" style="18"/>
    <col min="13" max="13" width="12.140625" style="18" bestFit="1" customWidth="1"/>
    <col min="14" max="14" width="9.140625" style="18"/>
    <col min="15" max="15" width="9.140625" style="18" customWidth="1"/>
    <col min="16" max="16384" width="9.140625" style="18"/>
  </cols>
  <sheetData>
    <row r="2" spans="2:14" ht="15.75" x14ac:dyDescent="0.25">
      <c r="C2" s="62"/>
      <c r="D2" s="46"/>
      <c r="E2" s="46"/>
      <c r="F2" s="46"/>
      <c r="G2" s="46"/>
      <c r="H2" s="46"/>
      <c r="I2" s="46"/>
      <c r="J2" s="46"/>
      <c r="K2" s="46"/>
    </row>
    <row r="3" spans="2:14" ht="15.75" x14ac:dyDescent="0.25">
      <c r="C3" s="46"/>
      <c r="D3" s="46"/>
      <c r="E3" s="46"/>
      <c r="F3" s="46"/>
      <c r="G3" s="46"/>
      <c r="H3" s="46"/>
      <c r="I3" s="46"/>
      <c r="J3" s="46"/>
      <c r="K3" s="46"/>
    </row>
    <row r="4" spans="2:14" ht="16.5" thickBot="1" x14ac:dyDescent="0.3">
      <c r="C4" s="45" t="s">
        <v>3</v>
      </c>
      <c r="D4" s="46"/>
      <c r="E4" s="46"/>
      <c r="F4" s="46"/>
      <c r="G4" s="46"/>
      <c r="H4" s="46"/>
      <c r="I4" s="46"/>
      <c r="J4" s="46"/>
      <c r="K4" s="64" t="s">
        <v>209</v>
      </c>
    </row>
    <row r="5" spans="2:14" ht="20.100000000000001" customHeight="1" thickBot="1" x14ac:dyDescent="0.3">
      <c r="B5" s="975" t="s">
        <v>207</v>
      </c>
      <c r="C5" s="976"/>
      <c r="D5" s="976"/>
      <c r="E5" s="976"/>
      <c r="F5" s="976"/>
      <c r="G5" s="976"/>
      <c r="H5" s="976"/>
      <c r="I5" s="976"/>
      <c r="J5" s="976"/>
      <c r="K5" s="977"/>
    </row>
    <row r="6" spans="2:14" ht="19.5" customHeight="1" x14ac:dyDescent="0.25">
      <c r="B6" s="990" t="s">
        <v>163</v>
      </c>
      <c r="C6" s="994" t="s">
        <v>208</v>
      </c>
      <c r="D6" s="994" t="s">
        <v>57</v>
      </c>
      <c r="E6" s="994"/>
      <c r="F6" s="994" t="s">
        <v>133</v>
      </c>
      <c r="G6" s="994"/>
      <c r="H6" s="994" t="s">
        <v>139</v>
      </c>
      <c r="I6" s="994"/>
      <c r="J6" s="994" t="s">
        <v>184</v>
      </c>
      <c r="K6" s="996"/>
    </row>
    <row r="7" spans="2:14" ht="16.5" thickBot="1" x14ac:dyDescent="0.3">
      <c r="B7" s="991"/>
      <c r="C7" s="995"/>
      <c r="D7" s="849" t="s">
        <v>182</v>
      </c>
      <c r="E7" s="849" t="s">
        <v>183</v>
      </c>
      <c r="F7" s="849" t="s">
        <v>182</v>
      </c>
      <c r="G7" s="849" t="s">
        <v>183</v>
      </c>
      <c r="H7" s="849" t="s">
        <v>182</v>
      </c>
      <c r="I7" s="849" t="s">
        <v>183</v>
      </c>
      <c r="J7" s="380" t="s">
        <v>121</v>
      </c>
      <c r="K7" s="381" t="s">
        <v>122</v>
      </c>
    </row>
    <row r="8" spans="2:14" ht="15.75" thickBot="1" x14ac:dyDescent="0.3">
      <c r="B8" s="221">
        <v>1</v>
      </c>
      <c r="C8" s="346">
        <v>2</v>
      </c>
      <c r="D8" s="346">
        <v>3</v>
      </c>
      <c r="E8" s="346">
        <v>4</v>
      </c>
      <c r="F8" s="346">
        <v>5</v>
      </c>
      <c r="G8" s="346">
        <v>6</v>
      </c>
      <c r="H8" s="346">
        <v>7</v>
      </c>
      <c r="I8" s="346">
        <v>8</v>
      </c>
      <c r="J8" s="346">
        <v>9</v>
      </c>
      <c r="K8" s="347">
        <v>10</v>
      </c>
    </row>
    <row r="9" spans="2:14" ht="15.75" x14ac:dyDescent="0.25">
      <c r="B9" s="231"/>
      <c r="C9" s="1010" t="s">
        <v>210</v>
      </c>
      <c r="D9" s="1010"/>
      <c r="E9" s="374"/>
      <c r="F9" s="375"/>
      <c r="G9" s="374"/>
      <c r="H9" s="376"/>
      <c r="I9" s="376"/>
      <c r="J9" s="374"/>
      <c r="K9" s="378"/>
    </row>
    <row r="10" spans="2:14" ht="15.75" x14ac:dyDescent="0.25">
      <c r="B10" s="325" t="s">
        <v>65</v>
      </c>
      <c r="C10" s="874" t="s">
        <v>211</v>
      </c>
      <c r="D10" s="357">
        <v>7641570</v>
      </c>
      <c r="E10" s="358">
        <f>D10/D$18*100</f>
        <v>31.554548256482136</v>
      </c>
      <c r="F10" s="357">
        <v>7414615</v>
      </c>
      <c r="G10" s="377">
        <f>F10/F$18*100</f>
        <v>30.392203156870689</v>
      </c>
      <c r="H10" s="357">
        <v>7440969</v>
      </c>
      <c r="I10" s="377">
        <f>H10/H$18*100</f>
        <v>30.337807862658078</v>
      </c>
      <c r="J10" s="359">
        <f>F10/D10*100</f>
        <v>97.029995144976752</v>
      </c>
      <c r="K10" s="362">
        <f>H10/F10*100</f>
        <v>100.35543315465469</v>
      </c>
      <c r="M10" s="59"/>
      <c r="N10" s="128"/>
    </row>
    <row r="11" spans="2:14" ht="15.75" x14ac:dyDescent="0.25">
      <c r="B11" s="325" t="s">
        <v>66</v>
      </c>
      <c r="C11" s="874" t="s">
        <v>212</v>
      </c>
      <c r="D11" s="357">
        <v>1462770</v>
      </c>
      <c r="E11" s="358">
        <f t="shared" ref="E11:E17" si="0">D11/D$18*100</f>
        <v>6.0402569829412505</v>
      </c>
      <c r="F11" s="357">
        <v>1687459</v>
      </c>
      <c r="G11" s="377">
        <f t="shared" ref="G11:G17" si="1">F11/F$18*100</f>
        <v>6.9168253168761771</v>
      </c>
      <c r="H11" s="357">
        <v>1726836</v>
      </c>
      <c r="I11" s="377">
        <f t="shared" ref="I11:I17" si="2">H11/H$18*100</f>
        <v>7.0405371636840615</v>
      </c>
      <c r="J11" s="359">
        <f t="shared" ref="J11:J17" si="3">F11/D11*100</f>
        <v>115.36051464003228</v>
      </c>
      <c r="K11" s="362">
        <f t="shared" ref="K11:K17" si="4">H11/F11*100</f>
        <v>102.33350854746692</v>
      </c>
      <c r="M11" s="59"/>
      <c r="N11" s="128"/>
    </row>
    <row r="12" spans="2:14" ht="15.75" x14ac:dyDescent="0.25">
      <c r="B12" s="325" t="s">
        <v>67</v>
      </c>
      <c r="C12" s="874" t="s">
        <v>213</v>
      </c>
      <c r="D12" s="357">
        <v>149197</v>
      </c>
      <c r="E12" s="358">
        <f t="shared" si="0"/>
        <v>0.61608333578340124</v>
      </c>
      <c r="F12" s="357">
        <v>275941</v>
      </c>
      <c r="G12" s="377">
        <f t="shared" si="1"/>
        <v>1.1310708555076769</v>
      </c>
      <c r="H12" s="357">
        <v>309795</v>
      </c>
      <c r="I12" s="377">
        <f t="shared" si="2"/>
        <v>1.2630749015097575</v>
      </c>
      <c r="J12" s="359">
        <f t="shared" si="3"/>
        <v>184.95076978759627</v>
      </c>
      <c r="K12" s="362">
        <f t="shared" si="4"/>
        <v>112.26856465693753</v>
      </c>
      <c r="M12" s="59"/>
      <c r="N12" s="128"/>
    </row>
    <row r="13" spans="2:14" ht="15.75" x14ac:dyDescent="0.25">
      <c r="B13" s="325" t="s">
        <v>69</v>
      </c>
      <c r="C13" s="874" t="s">
        <v>214</v>
      </c>
      <c r="D13" s="357">
        <v>15220759</v>
      </c>
      <c r="E13" s="358">
        <f t="shared" si="0"/>
        <v>62.851504908779845</v>
      </c>
      <c r="F13" s="357">
        <v>15254651</v>
      </c>
      <c r="G13" s="377">
        <f t="shared" si="1"/>
        <v>62.528189566034186</v>
      </c>
      <c r="H13" s="357">
        <v>15342815</v>
      </c>
      <c r="I13" s="377">
        <f>H13/H$18*100</f>
        <v>62.554671782977231</v>
      </c>
      <c r="J13" s="359">
        <f t="shared" si="3"/>
        <v>100.22266957909261</v>
      </c>
      <c r="K13" s="362">
        <f t="shared" si="4"/>
        <v>100.57794832539926</v>
      </c>
      <c r="M13" s="59"/>
      <c r="N13" s="128"/>
    </row>
    <row r="14" spans="2:14" ht="15.75" x14ac:dyDescent="0.25">
      <c r="B14" s="325" t="s">
        <v>70</v>
      </c>
      <c r="C14" s="874" t="s">
        <v>215</v>
      </c>
      <c r="D14" s="357">
        <v>1120940</v>
      </c>
      <c r="E14" s="358">
        <f t="shared" si="0"/>
        <v>4.6287288243935594</v>
      </c>
      <c r="F14" s="357">
        <v>1127176</v>
      </c>
      <c r="G14" s="377">
        <f t="shared" si="1"/>
        <v>4.6202482509946741</v>
      </c>
      <c r="H14" s="357">
        <v>1122980</v>
      </c>
      <c r="I14" s="377">
        <f t="shared" si="2"/>
        <v>4.5785369450682794</v>
      </c>
      <c r="J14" s="359">
        <f t="shared" si="3"/>
        <v>100.55631880386105</v>
      </c>
      <c r="K14" s="362">
        <f t="shared" si="4"/>
        <v>99.627742251431897</v>
      </c>
      <c r="M14" s="59"/>
      <c r="N14" s="128"/>
    </row>
    <row r="15" spans="2:14" ht="22.35" customHeight="1" x14ac:dyDescent="0.25">
      <c r="B15" s="325" t="s">
        <v>71</v>
      </c>
      <c r="C15" s="874" t="s">
        <v>216</v>
      </c>
      <c r="D15" s="357">
        <f>D13-D14</f>
        <v>14099819</v>
      </c>
      <c r="E15" s="358">
        <f t="shared" si="0"/>
        <v>58.222776084386282</v>
      </c>
      <c r="F15" s="357">
        <f>F13-F14</f>
        <v>14127475</v>
      </c>
      <c r="G15" s="377">
        <f t="shared" si="1"/>
        <v>57.907941315039515</v>
      </c>
      <c r="H15" s="357">
        <f>H13-H14</f>
        <v>14219835</v>
      </c>
      <c r="I15" s="377">
        <f t="shared" si="2"/>
        <v>57.976134837908958</v>
      </c>
      <c r="J15" s="359">
        <f t="shared" si="3"/>
        <v>100.19614436185316</v>
      </c>
      <c r="K15" s="362">
        <f t="shared" si="4"/>
        <v>100.65376155328536</v>
      </c>
      <c r="M15" s="59"/>
      <c r="N15" s="128"/>
    </row>
    <row r="16" spans="2:14" ht="31.5" x14ac:dyDescent="0.25">
      <c r="B16" s="325" t="s">
        <v>72</v>
      </c>
      <c r="C16" s="874" t="s">
        <v>217</v>
      </c>
      <c r="D16" s="357">
        <v>600684</v>
      </c>
      <c r="E16" s="358">
        <f t="shared" si="0"/>
        <v>2.4804212046603924</v>
      </c>
      <c r="F16" s="357">
        <v>553475</v>
      </c>
      <c r="G16" s="377">
        <f t="shared" si="1"/>
        <v>2.2686713527605957</v>
      </c>
      <c r="H16" s="357">
        <v>545835</v>
      </c>
      <c r="I16" s="377">
        <f t="shared" si="2"/>
        <v>2.2254409815057654</v>
      </c>
      <c r="J16" s="359">
        <f t="shared" si="3"/>
        <v>92.140792829507689</v>
      </c>
      <c r="K16" s="362">
        <f t="shared" si="4"/>
        <v>98.619630516283479</v>
      </c>
      <c r="M16" s="59"/>
      <c r="N16" s="128"/>
    </row>
    <row r="17" spans="2:14" ht="16.5" thickBot="1" x14ac:dyDescent="0.3">
      <c r="B17" s="313" t="s">
        <v>73</v>
      </c>
      <c r="C17" s="875" t="s">
        <v>218</v>
      </c>
      <c r="D17" s="364">
        <v>262976</v>
      </c>
      <c r="E17" s="365">
        <f t="shared" si="0"/>
        <v>1.0859141357465347</v>
      </c>
      <c r="F17" s="364">
        <v>337473</v>
      </c>
      <c r="G17" s="379">
        <f t="shared" si="1"/>
        <v>1.383288002945348</v>
      </c>
      <c r="H17" s="364">
        <v>283779</v>
      </c>
      <c r="I17" s="379">
        <f t="shared" si="2"/>
        <v>1.1570042527333801</v>
      </c>
      <c r="J17" s="366">
        <f t="shared" si="3"/>
        <v>128.32844061815527</v>
      </c>
      <c r="K17" s="367">
        <f t="shared" si="4"/>
        <v>84.089393818172127</v>
      </c>
      <c r="M17" s="59"/>
      <c r="N17" s="128"/>
    </row>
    <row r="18" spans="2:14" ht="16.5" thickBot="1" x14ac:dyDescent="0.3">
      <c r="B18" s="992" t="s">
        <v>219</v>
      </c>
      <c r="C18" s="993"/>
      <c r="D18" s="106">
        <f t="shared" ref="D18:I18" si="5">D10+D11+D12+D15+D16+D17</f>
        <v>24217016</v>
      </c>
      <c r="E18" s="232">
        <f t="shared" si="5"/>
        <v>99.999999999999986</v>
      </c>
      <c r="F18" s="106">
        <f t="shared" si="5"/>
        <v>24396438</v>
      </c>
      <c r="G18" s="232">
        <f t="shared" si="5"/>
        <v>100</v>
      </c>
      <c r="H18" s="106">
        <f t="shared" si="5"/>
        <v>24527049</v>
      </c>
      <c r="I18" s="232">
        <f t="shared" si="5"/>
        <v>100.00000000000001</v>
      </c>
      <c r="J18" s="224">
        <f>F18/D18*100</f>
        <v>100.74089227178114</v>
      </c>
      <c r="K18" s="228">
        <f>H18/F18*100</f>
        <v>100.53536913872428</v>
      </c>
      <c r="M18" s="59"/>
      <c r="N18" s="128"/>
    </row>
    <row r="19" spans="2:14" ht="16.5" thickBot="1" x14ac:dyDescent="0.3">
      <c r="B19" s="229"/>
      <c r="C19" s="1011" t="s">
        <v>220</v>
      </c>
      <c r="D19" s="1011"/>
      <c r="E19" s="233"/>
      <c r="F19" s="230"/>
      <c r="G19" s="233"/>
      <c r="H19" s="234"/>
      <c r="I19" s="235"/>
      <c r="J19" s="235"/>
      <c r="K19" s="236"/>
      <c r="M19" s="59"/>
      <c r="N19" s="128"/>
    </row>
    <row r="20" spans="2:14" ht="15.75" x14ac:dyDescent="0.25">
      <c r="B20" s="237" t="s">
        <v>74</v>
      </c>
      <c r="C20" s="874" t="s">
        <v>221</v>
      </c>
      <c r="D20" s="234">
        <v>19414294</v>
      </c>
      <c r="E20" s="238">
        <f>D20/D$26*100</f>
        <v>80.167986014461903</v>
      </c>
      <c r="F20" s="234">
        <v>19660862</v>
      </c>
      <c r="G20" s="238">
        <f>F20/F$26*100</f>
        <v>80.589067961478648</v>
      </c>
      <c r="H20" s="234">
        <v>19805527</v>
      </c>
      <c r="I20" s="238">
        <f>H20/H$26*100</f>
        <v>80.749734711256949</v>
      </c>
      <c r="J20" s="239">
        <f>F20/D20*100</f>
        <v>101.27003330638755</v>
      </c>
      <c r="K20" s="236">
        <f>H20/F20*100</f>
        <v>100.73580191956995</v>
      </c>
      <c r="M20" s="59"/>
      <c r="N20" s="128"/>
    </row>
    <row r="21" spans="2:14" ht="15.75" x14ac:dyDescent="0.25">
      <c r="B21" s="361" t="s">
        <v>75</v>
      </c>
      <c r="C21" s="874" t="s">
        <v>222</v>
      </c>
      <c r="D21" s="357">
        <v>0</v>
      </c>
      <c r="E21" s="358">
        <f t="shared" ref="E21:E25" si="6">D21/D$26*100</f>
        <v>0</v>
      </c>
      <c r="F21" s="357">
        <v>0</v>
      </c>
      <c r="G21" s="358">
        <f t="shared" ref="G21:G25" si="7">F21/F$26*100</f>
        <v>0</v>
      </c>
      <c r="H21" s="382">
        <v>0</v>
      </c>
      <c r="I21" s="358">
        <f t="shared" ref="I21:I25" si="8">H21/H$26*100</f>
        <v>0</v>
      </c>
      <c r="J21" s="359">
        <v>0</v>
      </c>
      <c r="K21" s="362">
        <v>0</v>
      </c>
      <c r="M21" s="59"/>
      <c r="N21" s="128"/>
    </row>
    <row r="22" spans="2:14" ht="15.75" x14ac:dyDescent="0.25">
      <c r="B22" s="361" t="s">
        <v>76</v>
      </c>
      <c r="C22" s="874" t="s">
        <v>223</v>
      </c>
      <c r="D22" s="357">
        <v>856626</v>
      </c>
      <c r="E22" s="358">
        <f t="shared" si="6"/>
        <v>3.537289647907075</v>
      </c>
      <c r="F22" s="357">
        <v>811878</v>
      </c>
      <c r="G22" s="358">
        <f t="shared" si="7"/>
        <v>3.3278546646850664</v>
      </c>
      <c r="H22" s="357">
        <v>772890</v>
      </c>
      <c r="I22" s="358">
        <f t="shared" si="8"/>
        <v>3.1511740364688796</v>
      </c>
      <c r="J22" s="359">
        <f t="shared" ref="J22:J25" si="9">F22/D22*100</f>
        <v>94.776250078797517</v>
      </c>
      <c r="K22" s="362">
        <f>H22/F22*100</f>
        <v>95.197800654778192</v>
      </c>
      <c r="M22" s="59"/>
      <c r="N22" s="128"/>
    </row>
    <row r="23" spans="2:14" ht="16.5" thickBot="1" x14ac:dyDescent="0.3">
      <c r="B23" s="363" t="s">
        <v>77</v>
      </c>
      <c r="C23" s="874" t="s">
        <v>224</v>
      </c>
      <c r="D23" s="364">
        <v>808938</v>
      </c>
      <c r="E23" s="365">
        <f t="shared" si="6"/>
        <v>3.3403702586644033</v>
      </c>
      <c r="F23" s="364">
        <v>857616</v>
      </c>
      <c r="G23" s="365">
        <f t="shared" si="7"/>
        <v>3.5153328530992929</v>
      </c>
      <c r="H23" s="364">
        <v>814798</v>
      </c>
      <c r="I23" s="365">
        <f t="shared" si="8"/>
        <v>3.3220384563997079</v>
      </c>
      <c r="J23" s="366">
        <f t="shared" si="9"/>
        <v>106.0175192660006</v>
      </c>
      <c r="K23" s="367">
        <f t="shared" ref="K23:K25" si="10">H23/F23*100</f>
        <v>95.007322624577895</v>
      </c>
      <c r="M23" s="59"/>
      <c r="N23" s="128"/>
    </row>
    <row r="24" spans="2:14" ht="16.5" thickBot="1" x14ac:dyDescent="0.3">
      <c r="B24" s="992" t="s">
        <v>225</v>
      </c>
      <c r="C24" s="993"/>
      <c r="D24" s="357"/>
      <c r="E24" s="358"/>
      <c r="F24" s="357"/>
      <c r="G24" s="358"/>
      <c r="H24" s="357"/>
      <c r="I24" s="358"/>
      <c r="J24" s="359"/>
      <c r="K24" s="362"/>
      <c r="M24" s="59"/>
      <c r="N24" s="128"/>
    </row>
    <row r="25" spans="2:14" ht="16.5" thickBot="1" x14ac:dyDescent="0.3">
      <c r="B25" s="383" t="s">
        <v>78</v>
      </c>
      <c r="C25" s="384" t="s">
        <v>226</v>
      </c>
      <c r="D25" s="385">
        <v>3137158</v>
      </c>
      <c r="E25" s="386">
        <f t="shared" si="6"/>
        <v>12.954354078966624</v>
      </c>
      <c r="F25" s="385">
        <v>3066082</v>
      </c>
      <c r="G25" s="386">
        <f t="shared" si="7"/>
        <v>12.567744520737003</v>
      </c>
      <c r="H25" s="385">
        <v>3133834</v>
      </c>
      <c r="I25" s="386">
        <f t="shared" si="8"/>
        <v>12.777052795874466</v>
      </c>
      <c r="J25" s="387">
        <f t="shared" si="9"/>
        <v>97.734382520740098</v>
      </c>
      <c r="K25" s="388">
        <f t="shared" si="10"/>
        <v>102.2097256368225</v>
      </c>
      <c r="M25" s="59"/>
      <c r="N25" s="128"/>
    </row>
    <row r="26" spans="2:14" ht="15" customHeight="1" x14ac:dyDescent="0.25">
      <c r="B26" s="1001" t="s">
        <v>227</v>
      </c>
      <c r="C26" s="994"/>
      <c r="D26" s="1003">
        <f t="shared" ref="D26:I26" si="11">SUM(D20:D25)</f>
        <v>24217016</v>
      </c>
      <c r="E26" s="1006">
        <f t="shared" si="11"/>
        <v>100</v>
      </c>
      <c r="F26" s="1003">
        <f t="shared" si="11"/>
        <v>24396438</v>
      </c>
      <c r="G26" s="1005">
        <f t="shared" si="11"/>
        <v>100.00000000000001</v>
      </c>
      <c r="H26" s="1003">
        <f t="shared" si="11"/>
        <v>24527049</v>
      </c>
      <c r="I26" s="1005">
        <f t="shared" si="11"/>
        <v>100</v>
      </c>
      <c r="J26" s="1006">
        <f>F26/D26*100</f>
        <v>100.74089227178114</v>
      </c>
      <c r="K26" s="1008">
        <f>H26/F26*100</f>
        <v>100.53536913872428</v>
      </c>
      <c r="M26" s="59"/>
      <c r="N26" s="128"/>
    </row>
    <row r="27" spans="2:14" ht="15.75" customHeight="1" thickBot="1" x14ac:dyDescent="0.3">
      <c r="B27" s="1002" t="s">
        <v>228</v>
      </c>
      <c r="C27" s="995"/>
      <c r="D27" s="1004"/>
      <c r="E27" s="1007"/>
      <c r="F27" s="1004"/>
      <c r="G27" s="995"/>
      <c r="H27" s="1004"/>
      <c r="I27" s="995"/>
      <c r="J27" s="1007"/>
      <c r="K27" s="1009"/>
      <c r="M27" s="59"/>
      <c r="N27" s="128"/>
    </row>
    <row r="28" spans="2:14" x14ac:dyDescent="0.25">
      <c r="N28" s="128"/>
    </row>
    <row r="30" spans="2:14" x14ac:dyDescent="0.25">
      <c r="F30" s="59"/>
      <c r="G30" s="128"/>
    </row>
  </sheetData>
  <mergeCells count="21">
    <mergeCell ref="H6:I6"/>
    <mergeCell ref="J6:K6"/>
    <mergeCell ref="B6:B7"/>
    <mergeCell ref="B5:K5"/>
    <mergeCell ref="H26:H27"/>
    <mergeCell ref="I26:I27"/>
    <mergeCell ref="J26:J27"/>
    <mergeCell ref="K26:K27"/>
    <mergeCell ref="C9:D9"/>
    <mergeCell ref="C19:D19"/>
    <mergeCell ref="D26:D27"/>
    <mergeCell ref="E26:E27"/>
    <mergeCell ref="F26:F27"/>
    <mergeCell ref="G26:G27"/>
    <mergeCell ref="C6:C7"/>
    <mergeCell ref="D6:E6"/>
    <mergeCell ref="F6:G6"/>
    <mergeCell ref="B18:C18"/>
    <mergeCell ref="B24:C24"/>
    <mergeCell ref="B26:C26"/>
    <mergeCell ref="B27:C27"/>
  </mergeCells>
  <pageMargins left="0.7" right="0.7" top="0.75" bottom="0.75" header="0.3" footer="0.3"/>
  <pageSetup orientation="portrait" r:id="rId1"/>
  <ignoredErrors>
    <ignoredError sqref="D19:I19" numberStoredAsText="1"/>
    <ignoredError sqref="F15:H15 E15"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3"/>
  <sheetViews>
    <sheetView workbookViewId="0">
      <selection activeCell="C22" sqref="C22"/>
    </sheetView>
  </sheetViews>
  <sheetFormatPr defaultColWidth="9.140625" defaultRowHeight="15" x14ac:dyDescent="0.25"/>
  <cols>
    <col min="1" max="1" width="9.140625" style="18"/>
    <col min="2" max="2" width="7.7109375" style="18" customWidth="1"/>
    <col min="3" max="3" width="14.5703125" style="18" customWidth="1"/>
    <col min="4" max="4" width="14.140625" style="18" customWidth="1"/>
    <col min="5" max="5" width="13.140625" style="18" customWidth="1"/>
    <col min="6" max="6" width="12.85546875" style="18" customWidth="1"/>
    <col min="7" max="7" width="12.140625" style="18" customWidth="1"/>
    <col min="8" max="8" width="13.85546875" style="18" customWidth="1"/>
    <col min="9" max="9" width="11.85546875" style="18" customWidth="1"/>
    <col min="10" max="10" width="12.140625" style="18" customWidth="1"/>
    <col min="11" max="11" width="13" style="18" customWidth="1"/>
    <col min="12" max="12" width="12.140625" style="18" customWidth="1"/>
    <col min="13" max="13" width="11.85546875" style="18" customWidth="1"/>
    <col min="14" max="14" width="13.140625" style="18" customWidth="1"/>
    <col min="15" max="16384" width="9.140625" style="18"/>
  </cols>
  <sheetData>
    <row r="2" spans="2:16" ht="15.75" x14ac:dyDescent="0.25">
      <c r="C2" s="62"/>
      <c r="D2" s="46"/>
      <c r="E2" s="46"/>
      <c r="F2" s="46"/>
      <c r="G2" s="46"/>
      <c r="H2" s="46"/>
      <c r="I2" s="46"/>
      <c r="J2" s="46"/>
      <c r="K2" s="46"/>
      <c r="L2" s="46"/>
      <c r="M2" s="46"/>
      <c r="N2" s="46"/>
    </row>
    <row r="3" spans="2:16" ht="15.75" x14ac:dyDescent="0.25">
      <c r="C3" s="46"/>
      <c r="D3" s="46"/>
      <c r="E3" s="46"/>
      <c r="F3" s="46"/>
      <c r="G3" s="46"/>
      <c r="H3" s="46"/>
      <c r="I3" s="46"/>
      <c r="J3" s="46"/>
      <c r="K3" s="46"/>
      <c r="L3" s="46"/>
      <c r="M3" s="46"/>
      <c r="N3" s="46"/>
    </row>
    <row r="4" spans="2:16" ht="16.5" thickBot="1" x14ac:dyDescent="0.3">
      <c r="C4" s="63"/>
      <c r="D4" s="46"/>
      <c r="E4" s="46"/>
      <c r="F4" s="46"/>
      <c r="G4" s="46"/>
      <c r="H4" s="46"/>
      <c r="I4" s="46"/>
      <c r="J4" s="46"/>
      <c r="K4" s="46"/>
      <c r="L4" s="46"/>
      <c r="M4" s="46"/>
      <c r="N4" s="64" t="s">
        <v>178</v>
      </c>
    </row>
    <row r="5" spans="2:16" ht="20.100000000000001" customHeight="1" thickBot="1" x14ac:dyDescent="0.3">
      <c r="B5" s="975" t="s">
        <v>229</v>
      </c>
      <c r="C5" s="976"/>
      <c r="D5" s="976"/>
      <c r="E5" s="976"/>
      <c r="F5" s="976"/>
      <c r="G5" s="976"/>
      <c r="H5" s="976"/>
      <c r="I5" s="976"/>
      <c r="J5" s="976"/>
      <c r="K5" s="976"/>
      <c r="L5" s="976"/>
      <c r="M5" s="976"/>
      <c r="N5" s="977"/>
    </row>
    <row r="6" spans="2:16" ht="15.75" x14ac:dyDescent="0.25">
      <c r="B6" s="973" t="s">
        <v>163</v>
      </c>
      <c r="C6" s="978" t="s">
        <v>177</v>
      </c>
      <c r="D6" s="1012" t="s">
        <v>57</v>
      </c>
      <c r="E6" s="1012"/>
      <c r="F6" s="1012"/>
      <c r="G6" s="1012" t="s">
        <v>133</v>
      </c>
      <c r="H6" s="1012"/>
      <c r="I6" s="1012"/>
      <c r="J6" s="1012" t="s">
        <v>139</v>
      </c>
      <c r="K6" s="1012"/>
      <c r="L6" s="1012"/>
      <c r="M6" s="1013" t="s">
        <v>184</v>
      </c>
      <c r="N6" s="1014"/>
    </row>
    <row r="7" spans="2:16" ht="32.25" thickBot="1" x14ac:dyDescent="0.3">
      <c r="B7" s="974"/>
      <c r="C7" s="979"/>
      <c r="D7" s="851" t="s">
        <v>191</v>
      </c>
      <c r="E7" s="851" t="s">
        <v>230</v>
      </c>
      <c r="F7" s="851" t="s">
        <v>183</v>
      </c>
      <c r="G7" s="851" t="s">
        <v>191</v>
      </c>
      <c r="H7" s="851" t="s">
        <v>230</v>
      </c>
      <c r="I7" s="851" t="s">
        <v>183</v>
      </c>
      <c r="J7" s="851" t="s">
        <v>191</v>
      </c>
      <c r="K7" s="851" t="s">
        <v>230</v>
      </c>
      <c r="L7" s="851" t="s">
        <v>183</v>
      </c>
      <c r="M7" s="653" t="s">
        <v>123</v>
      </c>
      <c r="N7" s="110" t="s">
        <v>124</v>
      </c>
    </row>
    <row r="8" spans="2:16" ht="15.75" thickBot="1" x14ac:dyDescent="0.3">
      <c r="B8" s="221">
        <v>1</v>
      </c>
      <c r="C8" s="346">
        <v>2</v>
      </c>
      <c r="D8" s="346">
        <v>3</v>
      </c>
      <c r="E8" s="346">
        <v>4</v>
      </c>
      <c r="F8" s="346">
        <v>5</v>
      </c>
      <c r="G8" s="346">
        <v>6</v>
      </c>
      <c r="H8" s="346">
        <v>7</v>
      </c>
      <c r="I8" s="346">
        <v>8</v>
      </c>
      <c r="J8" s="346">
        <v>9</v>
      </c>
      <c r="K8" s="346">
        <v>10</v>
      </c>
      <c r="L8" s="346">
        <v>11</v>
      </c>
      <c r="M8" s="346">
        <v>12</v>
      </c>
      <c r="N8" s="347">
        <v>13</v>
      </c>
    </row>
    <row r="9" spans="2:16" ht="15.75" x14ac:dyDescent="0.25">
      <c r="B9" s="348" t="s">
        <v>65</v>
      </c>
      <c r="C9" s="876" t="s">
        <v>231</v>
      </c>
      <c r="D9" s="389">
        <v>1</v>
      </c>
      <c r="E9" s="104">
        <v>801261</v>
      </c>
      <c r="F9" s="115">
        <f>E9/E11*100</f>
        <v>3.3086694083201662</v>
      </c>
      <c r="G9" s="389">
        <v>1</v>
      </c>
      <c r="H9" s="104">
        <v>879736</v>
      </c>
      <c r="I9" s="115">
        <f>H9/H11*100</f>
        <v>3.6060018269880216</v>
      </c>
      <c r="J9" s="389">
        <v>1</v>
      </c>
      <c r="K9" s="104">
        <v>840669</v>
      </c>
      <c r="L9" s="115">
        <f>K9/K11*100</f>
        <v>3.4275179211327056</v>
      </c>
      <c r="M9" s="349">
        <f>H9/E9*100</f>
        <v>109.79393730632093</v>
      </c>
      <c r="N9" s="350">
        <f>K9/H9*100</f>
        <v>95.559235952603956</v>
      </c>
    </row>
    <row r="10" spans="2:16" ht="16.5" thickBot="1" x14ac:dyDescent="0.3">
      <c r="B10" s="353" t="s">
        <v>66</v>
      </c>
      <c r="C10" s="877" t="s">
        <v>232</v>
      </c>
      <c r="D10" s="390">
        <v>14</v>
      </c>
      <c r="E10" s="354">
        <v>23415755</v>
      </c>
      <c r="F10" s="121">
        <f>E10/E11*100</f>
        <v>96.691330591679829</v>
      </c>
      <c r="G10" s="390">
        <v>14</v>
      </c>
      <c r="H10" s="354">
        <v>23516702</v>
      </c>
      <c r="I10" s="121">
        <f>H10/H11*100</f>
        <v>96.39399817301198</v>
      </c>
      <c r="J10" s="390">
        <v>14</v>
      </c>
      <c r="K10" s="354">
        <v>23686380</v>
      </c>
      <c r="L10" s="121">
        <f>K10/K11*100</f>
        <v>96.572482078867296</v>
      </c>
      <c r="M10" s="355">
        <f t="shared" ref="M10:M11" si="0">H10/E10*100</f>
        <v>100.43110717548933</v>
      </c>
      <c r="N10" s="356">
        <f>K10/H10*100</f>
        <v>100.7215212405209</v>
      </c>
    </row>
    <row r="11" spans="2:16" ht="18.75" customHeight="1" thickBot="1" x14ac:dyDescent="0.3">
      <c r="B11" s="971" t="s">
        <v>181</v>
      </c>
      <c r="C11" s="972"/>
      <c r="D11" s="214">
        <f t="shared" ref="D11:J11" si="1">SUM(D9:D10)</f>
        <v>15</v>
      </c>
      <c r="E11" s="65">
        <f t="shared" si="1"/>
        <v>24217016</v>
      </c>
      <c r="F11" s="86">
        <f t="shared" si="1"/>
        <v>100</v>
      </c>
      <c r="G11" s="214">
        <f t="shared" si="1"/>
        <v>15</v>
      </c>
      <c r="H11" s="65">
        <f t="shared" si="1"/>
        <v>24396438</v>
      </c>
      <c r="I11" s="86">
        <f t="shared" si="1"/>
        <v>100</v>
      </c>
      <c r="J11" s="214">
        <f t="shared" si="1"/>
        <v>15</v>
      </c>
      <c r="K11" s="65">
        <f>K9+K10</f>
        <v>24527049</v>
      </c>
      <c r="L11" s="86">
        <f>SUM(L9:L10)</f>
        <v>100</v>
      </c>
      <c r="M11" s="241">
        <f t="shared" si="0"/>
        <v>100.74089227178114</v>
      </c>
      <c r="N11" s="127">
        <f>K11/H11*100</f>
        <v>100.53536913872428</v>
      </c>
      <c r="P11" s="59"/>
    </row>
    <row r="13" spans="2:16" x14ac:dyDescent="0.25">
      <c r="C13" s="87"/>
      <c r="D13"/>
      <c r="E13"/>
      <c r="F13"/>
      <c r="G13"/>
      <c r="H13"/>
      <c r="I13"/>
      <c r="J13"/>
      <c r="K13"/>
      <c r="L13"/>
      <c r="M13"/>
      <c r="N13"/>
    </row>
  </sheetData>
  <mergeCells count="8">
    <mergeCell ref="B6:B7"/>
    <mergeCell ref="B5:N5"/>
    <mergeCell ref="B11:C11"/>
    <mergeCell ref="C6:C7"/>
    <mergeCell ref="D6:F6"/>
    <mergeCell ref="G6:I6"/>
    <mergeCell ref="J6:L6"/>
    <mergeCell ref="M6:N6"/>
  </mergeCells>
  <pageMargins left="0.7" right="0.7" top="0.75" bottom="0.75" header="0.3" footer="0.3"/>
  <ignoredErrors>
    <ignoredError sqref="D11:E11 G11:H11 J11" formulaRange="1"/>
    <ignoredError sqref="K11"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4</vt:i4>
      </vt:variant>
    </vt:vector>
  </HeadingPairs>
  <TitlesOfParts>
    <vt:vector size="57" baseType="lpstr">
      <vt:lpstr>List of tables</vt:lpstr>
      <vt:lpstr>Tabela 1</vt:lpstr>
      <vt:lpstr>Tabela 2</vt:lpstr>
      <vt:lpstr>Tabela 3</vt:lpstr>
      <vt:lpstr>Tabela 4</vt:lpstr>
      <vt:lpstr>Tabela 5</vt:lpstr>
      <vt:lpstr>Tabela 6</vt:lpstr>
      <vt:lpstr>Tabela 7</vt:lpstr>
      <vt:lpstr>Tabela 8</vt:lpstr>
      <vt:lpstr>Tabela 9</vt:lpstr>
      <vt:lpstr>Tabla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Tabela 42</vt:lpstr>
      <vt:lpstr>Tabela 43</vt:lpstr>
      <vt:lpstr>Tabela 44</vt:lpstr>
      <vt:lpstr>Tabela 45</vt:lpstr>
      <vt:lpstr>Tabela 46</vt:lpstr>
      <vt:lpstr>Tabela 47</vt:lpstr>
      <vt:lpstr>Tabela 48</vt:lpstr>
      <vt:lpstr>Tabela 49</vt:lpstr>
      <vt:lpstr>Tabela 50</vt:lpstr>
      <vt:lpstr>Tabela 51</vt:lpstr>
      <vt:lpstr>Tabela 52</vt:lpstr>
      <vt:lpstr>'Tabela 11'!_ftn1</vt:lpstr>
      <vt:lpstr>'Tabela 32'!_ftn3</vt:lpstr>
      <vt:lpstr>'Tabela 11'!_ftnref1</vt:lpstr>
      <vt:lpstr>'Tabela 6'!_Hlk24466834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2021-07-26T07:02:28Z</dcterms:modified>
</cp:coreProperties>
</file>