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worksheets/sheet10.xml" ContentType="application/vnd.openxmlformats-officedocument.spreadsheetml.worksheet+xml"/>
  <Override PartName="/xl/drawings/drawing10.xml" ContentType="application/vnd.openxmlformats-officedocument.drawing+xml"/>
  <Override PartName="/xl/worksheets/sheet11.xml" ContentType="application/vnd.openxmlformats-officedocument.spreadsheetml.worksheet+xml"/>
  <Override PartName="/xl/drawings/drawing11.xml" ContentType="application/vnd.openxmlformats-officedocument.drawing+xml"/>
  <Override PartName="/xl/worksheets/sheet12.xml" ContentType="application/vnd.openxmlformats-officedocument.spreadsheetml.worksheet+xml"/>
  <Override PartName="/xl/drawings/drawing12.xml" ContentType="application/vnd.openxmlformats-officedocument.drawing+xml"/>
  <Override PartName="/xl/worksheets/sheet13.xml" ContentType="application/vnd.openxmlformats-officedocument.spreadsheetml.worksheet+xml"/>
  <Override PartName="/xl/drawings/drawing13.xml" ContentType="application/vnd.openxmlformats-officedocument.drawing+xml"/>
  <Override PartName="/xl/worksheets/sheet14.xml" ContentType="application/vnd.openxmlformats-officedocument.spreadsheetml.worksheet+xml"/>
  <Override PartName="/xl/drawings/drawing14.xml" ContentType="application/vnd.openxmlformats-officedocument.drawing+xml"/>
  <Override PartName="/xl/worksheets/sheet15.xml" ContentType="application/vnd.openxmlformats-officedocument.spreadsheetml.worksheet+xml"/>
  <Override PartName="/xl/drawings/drawing15.xml" ContentType="application/vnd.openxmlformats-officedocument.drawing+xml"/>
  <Override PartName="/xl/worksheets/sheet16.xml" ContentType="application/vnd.openxmlformats-officedocument.spreadsheetml.worksheet+xml"/>
  <Override PartName="/xl/drawings/drawing16.xml" ContentType="application/vnd.openxmlformats-officedocument.drawing+xml"/>
  <Override PartName="/xl/worksheets/sheet17.xml" ContentType="application/vnd.openxmlformats-officedocument.spreadsheetml.worksheet+xml"/>
  <Override PartName="/xl/drawings/drawing17.xml" ContentType="application/vnd.openxmlformats-officedocument.drawing+xml"/>
  <Override PartName="/xl/worksheets/sheet18.xml" ContentType="application/vnd.openxmlformats-officedocument.spreadsheetml.worksheet+xml"/>
  <Override PartName="/xl/drawings/drawing18.xml" ContentType="application/vnd.openxmlformats-officedocument.drawing+xml"/>
  <Override PartName="/xl/worksheets/sheet19.xml" ContentType="application/vnd.openxmlformats-officedocument.spreadsheetml.worksheet+xml"/>
  <Override PartName="/xl/drawings/drawing19.xml" ContentType="application/vnd.openxmlformats-officedocument.drawing+xml"/>
  <Override PartName="/xl/worksheets/sheet20.xml" ContentType="application/vnd.openxmlformats-officedocument.spreadsheetml.worksheet+xml"/>
  <Override PartName="/xl/drawings/drawing20.xml" ContentType="application/vnd.openxmlformats-officedocument.drawing+xml"/>
  <Override PartName="/xl/worksheets/sheet21.xml" ContentType="application/vnd.openxmlformats-officedocument.spreadsheetml.worksheet+xml"/>
  <Override PartName="/xl/drawings/drawing21.xml" ContentType="application/vnd.openxmlformats-officedocument.drawing+xml"/>
  <Override PartName="/xl/worksheets/sheet22.xml" ContentType="application/vnd.openxmlformats-officedocument.spreadsheetml.worksheet+xml"/>
  <Override PartName="/xl/drawings/drawing22.xml" ContentType="application/vnd.openxmlformats-officedocument.drawing+xml"/>
  <Override PartName="/xl/worksheets/sheet23.xml" ContentType="application/vnd.openxmlformats-officedocument.spreadsheetml.worksheet+xml"/>
  <Override PartName="/xl/drawings/drawing23.xml" ContentType="application/vnd.openxmlformats-officedocument.drawing+xml"/>
  <Override PartName="/xl/worksheets/sheet24.xml" ContentType="application/vnd.openxmlformats-officedocument.spreadsheetml.worksheet+xml"/>
  <Override PartName="/xl/drawings/drawing24.xml" ContentType="application/vnd.openxmlformats-officedocument.drawing+xml"/>
  <Override PartName="/xl/worksheets/sheet25.xml" ContentType="application/vnd.openxmlformats-officedocument.spreadsheetml.worksheet+xml"/>
  <Override PartName="/xl/drawings/drawing25.xml" ContentType="application/vnd.openxmlformats-officedocument.drawing+xml"/>
  <Override PartName="/xl/worksheets/sheet26.xml" ContentType="application/vnd.openxmlformats-officedocument.spreadsheetml.worksheet+xml"/>
  <Override PartName="/xl/drawings/drawing26.xml" ContentType="application/vnd.openxmlformats-officedocument.drawing+xml"/>
  <Override PartName="/xl/worksheets/sheet27.xml" ContentType="application/vnd.openxmlformats-officedocument.spreadsheetml.worksheet+xml"/>
  <Override PartName="/xl/drawings/drawing27.xml" ContentType="application/vnd.openxmlformats-officedocument.drawing+xml"/>
  <Override PartName="/xl/worksheets/sheet28.xml" ContentType="application/vnd.openxmlformats-officedocument.spreadsheetml.worksheet+xml"/>
  <Override PartName="/xl/drawings/drawing28.xml" ContentType="application/vnd.openxmlformats-officedocument.drawing+xml"/>
  <Override PartName="/xl/worksheets/sheet29.xml" ContentType="application/vnd.openxmlformats-officedocument.spreadsheetml.worksheet+xml"/>
  <Override PartName="/xl/drawings/drawing29.xml" ContentType="application/vnd.openxmlformats-officedocument.drawing+xml"/>
  <Override PartName="/xl/worksheets/sheet30.xml" ContentType="application/vnd.openxmlformats-officedocument.spreadsheetml.worksheet+xml"/>
  <Override PartName="/xl/drawings/drawing30.xml" ContentType="application/vnd.openxmlformats-officedocument.drawing+xml"/>
  <Override PartName="/xl/worksheets/sheet31.xml" ContentType="application/vnd.openxmlformats-officedocument.spreadsheetml.worksheet+xml"/>
  <Override PartName="/xl/drawings/drawing31.xml" ContentType="application/vnd.openxmlformats-officedocument.drawing+xml"/>
  <Override PartName="/xl/worksheets/sheet32.xml" ContentType="application/vnd.openxmlformats-officedocument.spreadsheetml.worksheet+xml"/>
  <Override PartName="/xl/drawings/drawing32.xml" ContentType="application/vnd.openxmlformats-officedocument.drawing+xml"/>
  <Override PartName="/xl/worksheets/sheet33.xml" ContentType="application/vnd.openxmlformats-officedocument.spreadsheetml.worksheet+xml"/>
  <Override PartName="/xl/drawings/drawing33.xml" ContentType="application/vnd.openxmlformats-officedocument.drawing+xml"/>
  <Override PartName="/xl/worksheets/sheet34.xml" ContentType="application/vnd.openxmlformats-officedocument.spreadsheetml.worksheet+xml"/>
  <Override PartName="/xl/drawings/drawing34.xml" ContentType="application/vnd.openxmlformats-officedocument.drawing+xml"/>
  <Override PartName="/xl/worksheets/sheet35.xml" ContentType="application/vnd.openxmlformats-officedocument.spreadsheetml.worksheet+xml"/>
  <Override PartName="/xl/drawings/drawing35.xml" ContentType="application/vnd.openxmlformats-officedocument.drawing+xml"/>
  <Override PartName="/xl/worksheets/sheet36.xml" ContentType="application/vnd.openxmlformats-officedocument.spreadsheetml.worksheet+xml"/>
  <Override PartName="/xl/drawings/drawing36.xml" ContentType="application/vnd.openxmlformats-officedocument.drawing+xml"/>
  <Override PartName="/xl/worksheets/sheet37.xml" ContentType="application/vnd.openxmlformats-officedocument.spreadsheetml.worksheet+xml"/>
  <Override PartName="/xl/drawings/drawing37.xml" ContentType="application/vnd.openxmlformats-officedocument.drawing+xml"/>
  <Override PartName="/xl/worksheets/sheet38.xml" ContentType="application/vnd.openxmlformats-officedocument.spreadsheetml.worksheet+xml"/>
  <Override PartName="/xl/drawings/drawing38.xml" ContentType="application/vnd.openxmlformats-officedocument.drawing+xml"/>
  <Override PartName="/xl/worksheets/sheet39.xml" ContentType="application/vnd.openxmlformats-officedocument.spreadsheetml.worksheet+xml"/>
  <Override PartName="/xl/drawings/drawing39.xml" ContentType="application/vnd.openxmlformats-officedocument.drawing+xml"/>
  <Override PartName="/xl/worksheets/sheet40.xml" ContentType="application/vnd.openxmlformats-officedocument.spreadsheetml.worksheet+xml"/>
  <Override PartName="/xl/drawings/drawing40.xml" ContentType="application/vnd.openxmlformats-officedocument.drawing+xml"/>
  <Override PartName="/xl/worksheets/sheet41.xml" ContentType="application/vnd.openxmlformats-officedocument.spreadsheetml.worksheet+xml"/>
  <Override PartName="/xl/drawings/drawing41.xml" ContentType="application/vnd.openxmlformats-officedocument.drawing+xml"/>
  <Override PartName="/xl/worksheets/sheet42.xml" ContentType="application/vnd.openxmlformats-officedocument.spreadsheetml.worksheet+xml"/>
  <Override PartName="/xl/drawings/drawing42.xml" ContentType="application/vnd.openxmlformats-officedocument.drawing+xml"/>
  <Override PartName="/xl/worksheets/sheet43.xml" ContentType="application/vnd.openxmlformats-officedocument.spreadsheetml.worksheet+xml"/>
  <Override PartName="/xl/drawings/drawing43.xml" ContentType="application/vnd.openxmlformats-officedocument.drawing+xml"/>
  <Override PartName="/xl/worksheets/sheet44.xml" ContentType="application/vnd.openxmlformats-officedocument.spreadsheetml.worksheet+xml"/>
  <Override PartName="/xl/drawings/drawing44.xml" ContentType="application/vnd.openxmlformats-officedocument.drawing+xml"/>
  <Override PartName="/xl/worksheets/sheet45.xml" ContentType="application/vnd.openxmlformats-officedocument.spreadsheetml.worksheet+xml"/>
  <Override PartName="/xl/drawings/drawing45.xml" ContentType="application/vnd.openxmlformats-officedocument.drawing+xml"/>
  <Override PartName="/xl/worksheets/sheet46.xml" ContentType="application/vnd.openxmlformats-officedocument.spreadsheetml.worksheet+xml"/>
  <Override PartName="/xl/drawings/drawing46.xml" ContentType="application/vnd.openxmlformats-officedocument.drawing+xml"/>
  <Override PartName="/xl/worksheets/sheet47.xml" ContentType="application/vnd.openxmlformats-officedocument.spreadsheetml.worksheet+xml"/>
  <Override PartName="/xl/drawings/drawing47.xml" ContentType="application/vnd.openxmlformats-officedocument.drawing+xml"/>
  <Override PartName="/xl/worksheets/sheet48.xml" ContentType="application/vnd.openxmlformats-officedocument.spreadsheetml.worksheet+xml"/>
  <Override PartName="/xl/drawings/drawing48.xml" ContentType="application/vnd.openxmlformats-officedocument.drawing+xml"/>
  <Override PartName="/xl/worksheets/sheet49.xml" ContentType="application/vnd.openxmlformats-officedocument.spreadsheetml.worksheet+xml"/>
  <Override PartName="/xl/drawings/drawing49.xml" ContentType="application/vnd.openxmlformats-officedocument.drawing+xml"/>
  <Override PartName="/xl/worksheets/sheet50.xml" ContentType="application/vnd.openxmlformats-officedocument.spreadsheetml.worksheet+xml"/>
  <Override PartName="/xl/drawings/drawing50.xml" ContentType="application/vnd.openxmlformats-officedocument.drawing+xml"/>
  <Override PartName="/xl/worksheets/sheet51.xml" ContentType="application/vnd.openxmlformats-officedocument.spreadsheetml.worksheet+xml"/>
  <Override PartName="/xl/drawings/drawing51.xml" ContentType="application/vnd.openxmlformats-officedocument.drawing+xml"/>
  <Override PartName="/xl/worksheets/sheet52.xml" ContentType="application/vnd.openxmlformats-officedocument.spreadsheetml.worksheet+xml"/>
  <Override PartName="/xl/drawings/drawing52.xml" ContentType="application/vnd.openxmlformats-officedocument.drawing+xml"/>
  <Override PartName="/xl/worksheets/sheet53.xml" ContentType="application/vnd.openxmlformats-officedocument.spreadsheetml.worksheet+xml"/>
  <Override PartName="/xl/drawings/drawing53.xml" ContentType="application/vnd.openxmlformats-officedocument.drawing+xml"/>
  <Override PartName="/xl/worksheets/sheet54.xml" ContentType="application/vnd.openxmlformats-officedocument.spreadsheetml.worksheet+xml"/>
  <Override PartName="/xl/drawings/drawing54.xml" ContentType="application/vnd.openxmlformats-officedocument.drawing+xml"/>
  <Override PartName="/xl/worksheets/sheet55.xml" ContentType="application/vnd.openxmlformats-officedocument.spreadsheetml.worksheet+xml"/>
  <Override PartName="/xl/drawings/drawing55.xml" ContentType="application/vnd.openxmlformats-officedocument.drawing+xml"/>
  <Override PartName="/xl/worksheets/sheet56.xml" ContentType="application/vnd.openxmlformats-officedocument.spreadsheetml.worksheet+xml"/>
  <Override PartName="/xl/drawings/drawing56.xml" ContentType="application/vnd.openxmlformats-officedocument.drawing+xml"/>
  <Override PartName="/xl/worksheets/sheet57.xml" ContentType="application/vnd.openxmlformats-officedocument.spreadsheetml.worksheet+xml"/>
  <Override PartName="/xl/drawings/drawing57.xml" ContentType="application/vnd.openxmlformats-officedocument.drawing+xml"/>
  <Override PartName="/xl/worksheets/sheet58.xml" ContentType="application/vnd.openxmlformats-officedocument.spreadsheetml.worksheet+xml"/>
  <Override PartName="/xl/drawings/drawing58.xml" ContentType="application/vnd.openxmlformats-officedocument.drawing+xml"/>
  <Override PartName="/xl/worksheets/sheet59.xml" ContentType="application/vnd.openxmlformats-officedocument.spreadsheetml.worksheet+xml"/>
  <Override PartName="/xl/drawings/drawing59.xml" ContentType="application/vnd.openxmlformats-officedocument.drawing+xml"/>
  <Override PartName="/xl/worksheets/sheet60.xml" ContentType="application/vnd.openxmlformats-officedocument.spreadsheetml.worksheet+xml"/>
  <Override PartName="/xl/drawings/drawing60.xml" ContentType="application/vnd.openxmlformats-officedocument.drawing+xml"/>
  <Override PartName="/xl/worksheets/sheet61.xml" ContentType="application/vnd.openxmlformats-officedocument.spreadsheetml.worksheet+xml"/>
  <Override PartName="/xl/drawings/drawing61.xml" ContentType="application/vnd.openxmlformats-officedocument.drawing+xml"/>
  <Override PartName="/xl/worksheets/sheet62.xml" ContentType="application/vnd.openxmlformats-officedocument.spreadsheetml.worksheet+xml"/>
  <Override PartName="/xl/drawings/drawing62.xml" ContentType="application/vnd.openxmlformats-officedocument.drawing+xml"/>
  <Override PartName="/xl/worksheets/sheet63.xml" ContentType="application/vnd.openxmlformats-officedocument.spreadsheetml.worksheet+xml"/>
  <Override PartName="/xl/drawings/drawing63.xml" ContentType="application/vnd.openxmlformats-officedocument.drawing+xml"/>
  <Override PartName="/xl/worksheets/sheet64.xml" ContentType="application/vnd.openxmlformats-officedocument.spreadsheetml.worksheet+xml"/>
  <Override PartName="/xl/drawings/drawing64.xml" ContentType="application/vnd.openxmlformats-officedocument.drawing+xml"/>
  <Override PartName="/xl/worksheets/sheet65.xml" ContentType="application/vnd.openxmlformats-officedocument.spreadsheetml.worksheet+xml"/>
  <Override PartName="/xl/drawings/drawing65.xml" ContentType="application/vnd.openxmlformats-officedocument.drawing+xml"/>
  <Override PartName="/xl/worksheets/sheet66.xml" ContentType="application/vnd.openxmlformats-officedocument.spreadsheetml.worksheet+xml"/>
  <Override PartName="/xl/drawings/drawing66.xml" ContentType="application/vnd.openxmlformats-officedocument.drawing+xml"/>
  <Override PartName="/xl/worksheets/sheet67.xml" ContentType="application/vnd.openxmlformats-officedocument.spreadsheetml.worksheet+xml"/>
  <Override PartName="/xl/drawings/drawing67.xml" ContentType="application/vnd.openxmlformats-officedocument.drawing+xml"/>
  <Override PartName="/xl/worksheets/sheet68.xml" ContentType="application/vnd.openxmlformats-officedocument.spreadsheetml.worksheet+xml"/>
  <Override PartName="/xl/drawings/drawing68.xml" ContentType="application/vnd.openxmlformats-officedocument.drawing+xml"/>
  <Override PartName="/xl/worksheets/sheet69.xml" ContentType="application/vnd.openxmlformats-officedocument.spreadsheetml.worksheet+xml"/>
  <Override PartName="/xl/drawings/drawing69.xml" ContentType="application/vnd.openxmlformats-officedocument.drawing+xml"/>
  <Override PartName="/xl/worksheets/sheet70.xml" ContentType="application/vnd.openxmlformats-officedocument.spreadsheetml.worksheet+xml"/>
  <Override PartName="/xl/drawings/drawing70.xml" ContentType="application/vnd.openxmlformats-officedocument.drawing+xml"/>
  <Override PartName="/xl/worksheets/sheet71.xml" ContentType="application/vnd.openxmlformats-officedocument.spreadsheetml.worksheet+xml"/>
  <Override PartName="/xl/drawings/drawing71.xml" ContentType="application/vnd.openxmlformats-officedocument.drawing+xml"/>
  <Override PartName="/xl/worksheets/sheet72.xml" ContentType="application/vnd.openxmlformats-officedocument.spreadsheetml.worksheet+xml"/>
  <Override PartName="/xl/drawings/drawing72.xml" ContentType="application/vnd.openxmlformats-officedocument.drawing+xml"/>
  <Override PartName="/xl/worksheets/sheet7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10512"/>
  <workbookPr filterPrivacy="1"/>
  <bookViews>
    <workbookView xWindow="0" yWindow="500" windowWidth="40960" windowHeight="20160" activeTab="0"/>
  </bookViews>
  <sheets>
    <sheet name="Overview of tables" sheetId="80" r:id="rId3"/>
    <sheet name="Table 1" sheetId="100" r:id="rId4"/>
    <sheet name="Table 2" sheetId="55" r:id="rId5"/>
    <sheet name="Table 3" sheetId="2" r:id="rId6"/>
    <sheet name="Table 4" sheetId="3" r:id="rId7"/>
    <sheet name="Table 5" sheetId="79" r:id="rId8"/>
    <sheet name="Table 6" sheetId="4" r:id="rId9"/>
    <sheet name="Table 7" sheetId="5" r:id="rId10"/>
    <sheet name="Table 8" sheetId="6" r:id="rId11"/>
    <sheet name="Table 9" sheetId="7" r:id="rId12"/>
    <sheet name="Table 10" sheetId="8" r:id="rId13"/>
    <sheet name="Table 11" sheetId="9" r:id="rId14"/>
    <sheet name="Table 12" sheetId="10" r:id="rId15"/>
    <sheet name="Table 13" sheetId="11" r:id="rId16"/>
    <sheet name="Table 14" sheetId="12" r:id="rId17"/>
    <sheet name="Table 15" sheetId="13" r:id="rId18"/>
    <sheet name="Table 16" sheetId="14" r:id="rId19"/>
    <sheet name="Table 17" sheetId="54" r:id="rId20"/>
    <sheet name="Table 18" sheetId="15" r:id="rId21"/>
    <sheet name="Table 19" sheetId="16" r:id="rId22"/>
    <sheet name="Table 20" sheetId="17" r:id="rId23"/>
    <sheet name="Table 21" sheetId="18" r:id="rId24"/>
    <sheet name="Table 22" sheetId="22" r:id="rId25"/>
    <sheet name="Table 23" sheetId="67" r:id="rId26"/>
    <sheet name="Table 24" sheetId="68" r:id="rId27"/>
    <sheet name="Table 25" sheetId="23" r:id="rId28"/>
    <sheet name="Table 26" sheetId="69" r:id="rId29"/>
    <sheet name="Table 27 " sheetId="94" r:id="rId30"/>
    <sheet name="Table 28" sheetId="27" r:id="rId31"/>
    <sheet name="Table 29" sheetId="28" r:id="rId32"/>
    <sheet name="Table 30" sheetId="29" r:id="rId33"/>
    <sheet name="Table 31" sheetId="30" r:id="rId34"/>
    <sheet name="Table 32" sheetId="31" r:id="rId35"/>
    <sheet name="Table 33" sheetId="95" r:id="rId36"/>
    <sheet name="Table 34" sheetId="96" r:id="rId37"/>
    <sheet name="Table 35" sheetId="114" r:id="rId38"/>
    <sheet name="Table 36" sheetId="117" r:id="rId39"/>
    <sheet name="Table 37" sheetId="115" r:id="rId40"/>
    <sheet name="Table 38" sheetId="32" r:id="rId41"/>
    <sheet name="Table 39" sheetId="109" r:id="rId42"/>
    <sheet name="Table 40" sheetId="33" r:id="rId43"/>
    <sheet name="Table 41" sheetId="35" r:id="rId44"/>
    <sheet name="Table 42" sheetId="92" r:id="rId45"/>
    <sheet name="Table 43" sheetId="57" r:id="rId46"/>
    <sheet name="Table 44" sheetId="36" r:id="rId47"/>
    <sheet name="Table 45" sheetId="37" r:id="rId48"/>
    <sheet name="Table 46" sheetId="97" r:id="rId49"/>
    <sheet name="Table 47" sheetId="39" r:id="rId50"/>
    <sheet name="Table 48" sheetId="40" r:id="rId51"/>
    <sheet name="Table 49" sheetId="41" r:id="rId52"/>
    <sheet name="Table 50" sheetId="98" r:id="rId53"/>
    <sheet name="Table 51" sheetId="81" r:id="rId54"/>
    <sheet name="Table 52" sheetId="82" r:id="rId55"/>
    <sheet name="Table 53" sheetId="58" r:id="rId56"/>
    <sheet name="Table 54" sheetId="110" r:id="rId57"/>
    <sheet name="Table 55" sheetId="43" r:id="rId58"/>
    <sheet name="Table 56" sheetId="46" r:id="rId59"/>
    <sheet name="Table 57" sheetId="99" r:id="rId60"/>
    <sheet name="Table 58" sheetId="49" r:id="rId61"/>
    <sheet name="Table 59" sheetId="50" r:id="rId62"/>
    <sheet name="Table 60" sheetId="51" r:id="rId63"/>
    <sheet name="Table 61" sheetId="20" r:id="rId64"/>
    <sheet name="Table 62" sheetId="101" r:id="rId65"/>
    <sheet name="Table 63" sheetId="102" r:id="rId66"/>
    <sheet name="Table 64" sheetId="103" r:id="rId67"/>
    <sheet name="Table 65" sheetId="104" r:id="rId68"/>
    <sheet name="Table 66" sheetId="105" r:id="rId69"/>
    <sheet name="Table 67" sheetId="113" r:id="rId70"/>
    <sheet name="Table 68" sheetId="112" r:id="rId71"/>
    <sheet name="Table 69" sheetId="111" r:id="rId72"/>
    <sheet name="Table 70" sheetId="106" r:id="rId73"/>
    <sheet name="Table 71" sheetId="107" r:id="rId74"/>
    <sheet name="Table 72" sheetId="108" r:id="rId75"/>
  </sheets>
  <definedNames>
    <definedName name="_ftn1" localSheetId="12">'Table 12'!$B$16</definedName>
    <definedName name="_ftn2" localSheetId="40">'Table 40'!#REF!</definedName>
    <definedName name="_ftn3" localSheetId="40">'Table 40'!$B$14</definedName>
    <definedName name="_ftnref1" localSheetId="12">'Table 12'!$C$13</definedName>
    <definedName name="_Hlk121923229" localSheetId="67">'Table 67'!#REF!</definedName>
    <definedName name="_Hlk121923238" localSheetId="67">'Table 67'!#REF!</definedName>
    <definedName name="_Hlk122007120" localSheetId="68">'Table 68'!$B$4</definedName>
    <definedName name="_Hlk125727381" localSheetId="36">'Table 36'!$B$5</definedName>
    <definedName name="_Hlk151977995" localSheetId="8">'Table 8'!$J$13</definedName>
    <definedName name="_Hlk24466834" localSheetId="7">'Table 7'!$B$3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55" l="1"/>
</calcChain>
</file>

<file path=xl/sharedStrings.xml><?xml version="1.0" encoding="utf-8"?>
<sst xmlns="http://schemas.openxmlformats.org/spreadsheetml/2006/main" count="2066" uniqueCount="757">
  <si>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</si>
  <si>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</si>
  <si>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</si>
  <si>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</si>
  <si>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</si>
  <si>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</si>
  <si>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%</t>
  </si>
  <si>
    <t xml:space="preserve">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</si>
  <si>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</t>
  </si>
  <si>
    <t>(4/3)</t>
  </si>
  <si>
    <t xml:space="preserve">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</si>
  <si>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</t>
  </si>
  <si>
    <t>1.1.</t>
  </si>
  <si>
    <t>1.1.1.</t>
  </si>
  <si>
    <t>1.1.1.1.</t>
  </si>
  <si>
    <t>1.1.1.2.</t>
  </si>
  <si>
    <t>1.1.1.3.</t>
  </si>
  <si>
    <t>1.1.1.4.</t>
  </si>
  <si>
    <t>1.1.1.5.</t>
  </si>
  <si>
    <t>1.1.1.6.</t>
  </si>
  <si>
    <t>1.1.1.7.</t>
  </si>
  <si>
    <t>1.1.1.8.</t>
  </si>
  <si>
    <t>1.1.1.9.</t>
  </si>
  <si>
    <t>-</t>
  </si>
  <si>
    <t>1.1.1.10.</t>
  </si>
  <si>
    <t>1.1.1.11.</t>
  </si>
  <si>
    <t>1.1.1.12.</t>
  </si>
  <si>
    <t>1.1.1.13.</t>
  </si>
  <si>
    <t>1.1.2.</t>
  </si>
  <si>
    <t>1.2.</t>
  </si>
  <si>
    <t>1.2.1.</t>
  </si>
  <si>
    <t>1.2.2.</t>
  </si>
  <si>
    <t>1.2.3.</t>
  </si>
  <si>
    <t>1.2.4.</t>
  </si>
  <si>
    <t>1.2.5.</t>
  </si>
  <si>
    <t xml:space="preserve">                                                                                                                                                                       </t>
  </si>
  <si>
    <t xml:space="preserve">            %</t>
  </si>
  <si>
    <t xml:space="preserve">       %</t>
  </si>
  <si>
    <t>LCR</t>
  </si>
  <si>
    <t>EUR</t>
  </si>
  <si>
    <t xml:space="preserve">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</si>
  <si>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</t>
  </si>
  <si>
    <t>5=(3+4)</t>
  </si>
  <si>
    <t>9=(7+8)</t>
  </si>
  <si>
    <t xml:space="preserve">   </t>
  </si>
  <si>
    <t>1–15</t>
  </si>
  <si>
    <t>16–30</t>
  </si>
  <si>
    <t>31–60</t>
  </si>
  <si>
    <t>61–90</t>
  </si>
  <si>
    <t>91–180</t>
  </si>
  <si>
    <t>0-60</t>
  </si>
  <si>
    <t>60-90</t>
  </si>
  <si>
    <t>90-180</t>
  </si>
  <si>
    <t>a)</t>
  </si>
  <si>
    <t>b)</t>
  </si>
  <si>
    <t>c)</t>
  </si>
  <si>
    <t>d)</t>
  </si>
  <si>
    <t>e)</t>
  </si>
  <si>
    <t>f)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</si>
  <si>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</si>
  <si>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</si>
  <si>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</si>
  <si>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</si>
  <si>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</si>
  <si>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</si>
  <si>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</si>
  <si>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</si>
  <si>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</si>
  <si>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</si>
  <si>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</si>
  <si>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</si>
  <si>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</si>
  <si>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</si>
  <si>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</si>
  <si>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- % -</t>
  </si>
  <si>
    <t>1.3.</t>
  </si>
  <si>
    <t>1.4.</t>
  </si>
  <si>
    <t>1.5.</t>
  </si>
  <si>
    <t>2.1.</t>
  </si>
  <si>
    <t>2.2.</t>
  </si>
  <si>
    <t>2.3.</t>
  </si>
  <si>
    <t>2.4.</t>
  </si>
  <si>
    <t>5=3+4</t>
  </si>
  <si>
    <t>9=7+8</t>
  </si>
  <si>
    <t>ECL</t>
  </si>
  <si>
    <t>% ECL</t>
  </si>
  <si>
    <t xml:space="preserve">       5=3+4</t>
  </si>
  <si>
    <t>8=6+7</t>
  </si>
  <si>
    <t>6=3+4+5</t>
  </si>
  <si>
    <t>12=9+10+11</t>
  </si>
  <si>
    <t>7=3+5</t>
  </si>
  <si>
    <t>8=4+6</t>
  </si>
  <si>
    <t>13=9+11</t>
  </si>
  <si>
    <t>14=10+12</t>
  </si>
  <si>
    <t>(5/3)</t>
  </si>
  <si>
    <t>(7/5)</t>
  </si>
  <si>
    <t>(7/4)</t>
  </si>
  <si>
    <t>(10/7)</t>
  </si>
  <si>
    <t>(5/4)</t>
  </si>
  <si>
    <t>6=4/3</t>
  </si>
  <si>
    <t>7=5/4</t>
  </si>
  <si>
    <t xml:space="preserve">3. </t>
  </si>
  <si>
    <t>(6/3)</t>
  </si>
  <si>
    <t>(8/5)</t>
  </si>
  <si>
    <t>(7/3)</t>
  </si>
  <si>
    <t>(9/5)</t>
  </si>
  <si>
    <t>- % -</t>
  </si>
  <si>
    <t>9=4x3</t>
  </si>
  <si>
    <t>10=7x6</t>
  </si>
  <si>
    <t>11=8x3</t>
  </si>
  <si>
    <t>13=9+10+11+12</t>
  </si>
  <si>
    <t>1.6.</t>
  </si>
  <si>
    <t>2.5.</t>
  </si>
  <si>
    <t xml:space="preserve">5. </t>
  </si>
  <si>
    <t xml:space="preserve">7. </t>
  </si>
  <si>
    <t xml:space="preserve"> - % -</t>
  </si>
  <si>
    <t xml:space="preserve">2. </t>
  </si>
  <si>
    <t>R.br.</t>
  </si>
  <si>
    <t xml:space="preserve"> 10=8x4</t>
  </si>
  <si>
    <t xml:space="preserve">  9=7x3</t>
  </si>
  <si>
    <t>EU</t>
  </si>
  <si>
    <t>BiH</t>
  </si>
  <si>
    <t>7 (5/3)</t>
  </si>
  <si>
    <t>8 (6/4)</t>
  </si>
  <si>
    <t>USD</t>
  </si>
  <si>
    <t>3a)</t>
  </si>
  <si>
    <t>3b)</t>
  </si>
  <si>
    <t>3c)</t>
  </si>
  <si>
    <t>3d)</t>
  </si>
  <si>
    <t>5a)</t>
  </si>
  <si>
    <t>5b)</t>
  </si>
  <si>
    <t xml:space="preserve"> trans.</t>
  </si>
  <si>
    <t>Prepaid</t>
  </si>
  <si>
    <t>POS</t>
  </si>
  <si>
    <t>ATM</t>
  </si>
  <si>
    <t>NSFR</t>
  </si>
  <si>
    <t>5=4/3</t>
  </si>
  <si>
    <t>RSF</t>
  </si>
  <si>
    <t>(6/4)</t>
  </si>
  <si>
    <t>ASF</t>
  </si>
  <si>
    <t>Table 32: LCR</t>
  </si>
  <si>
    <t>Table 35: NSFR</t>
  </si>
  <si>
    <t>Table 72: Reported suspicious transactions by number and value - MCOs</t>
  </si>
  <si>
    <t>Seq. no.</t>
  </si>
  <si>
    <t xml:space="preserve">Table 1: Selected macroeconomic indicators </t>
  </si>
  <si>
    <t xml:space="preserve">       31.12.2021</t>
  </si>
  <si>
    <t xml:space="preserve">    31.12.2021</t>
  </si>
  <si>
    <t>01.01. - 31.12.2021</t>
  </si>
  <si>
    <t xml:space="preserve">       31.12.2022</t>
  </si>
  <si>
    <t>31.12.2022*</t>
  </si>
  <si>
    <t xml:space="preserve">    31.12.2022</t>
  </si>
  <si>
    <t>01.01. - 31.12.2022</t>
  </si>
  <si>
    <t xml:space="preserve">01.01. - 31.12.2022 </t>
  </si>
  <si>
    <t>2023*</t>
  </si>
  <si>
    <t xml:space="preserve">       31.12.2023</t>
  </si>
  <si>
    <t xml:space="preserve">    31.12.2023</t>
  </si>
  <si>
    <t>01.01. - 31.12.2023</t>
  </si>
  <si>
    <t>01.01. - 31.12.2023 </t>
  </si>
  <si>
    <t xml:space="preserve">01.01. - 31.12.2023 </t>
  </si>
  <si>
    <t>Tables</t>
  </si>
  <si>
    <t>Area/interest rates</t>
  </si>
  <si>
    <t>USA</t>
  </si>
  <si>
    <t>Slovenia</t>
  </si>
  <si>
    <t>Croatia</t>
  </si>
  <si>
    <t>Serbia</t>
  </si>
  <si>
    <t>Consumer price index (CPI), annual average in %</t>
  </si>
  <si>
    <t>Key interest rates</t>
  </si>
  <si>
    <t>6-month Euribor in %**</t>
  </si>
  <si>
    <t>Yield on 10-year German government bonds in %***</t>
  </si>
  <si>
    <t>Yield on 10-year Italian government bonds in %***</t>
  </si>
  <si>
    <t>* Projected values for 2023 (IMF, World Economic Outlook, October 2023); for interest rates, data for December 2023</t>
  </si>
  <si>
    <t xml:space="preserve">**Data for the relevant period refers to Euribor as at the first working day of the last month in the reporting period. </t>
  </si>
  <si>
    <t>***Eurostat for EU member states, 10-year yield used for calculating Maastricht criteria: data for the last month of the reporting period</t>
  </si>
  <si>
    <t>Source: IMF, World Economic Outlook Database, October 2023; Eurostat</t>
  </si>
  <si>
    <t>Table 2: Organisational units, network of ATMs and POS devices of banks operating in FBiH</t>
  </si>
  <si>
    <t>Description</t>
  </si>
  <si>
    <t xml:space="preserve">Description </t>
  </si>
  <si>
    <t>Business unit/higher organisational units</t>
  </si>
  <si>
    <t>Other organisational units</t>
  </si>
  <si>
    <t>POS devices</t>
  </si>
  <si>
    <t>ATMs</t>
  </si>
  <si>
    <t>Banks headquartered in FBiH (in BiH territory)</t>
  </si>
  <si>
    <t>Total</t>
  </si>
  <si>
    <t xml:space="preserve"> Total</t>
  </si>
  <si>
    <t xml:space="preserve">Total </t>
  </si>
  <si>
    <t xml:space="preserve">   Total</t>
  </si>
  <si>
    <t>Total I</t>
  </si>
  <si>
    <t>Total II</t>
  </si>
  <si>
    <t xml:space="preserve">    Total I</t>
  </si>
  <si>
    <t xml:space="preserve">    Total II</t>
  </si>
  <si>
    <t xml:space="preserve">   Total II</t>
  </si>
  <si>
    <t>Total (1+2)</t>
  </si>
  <si>
    <t>Total ASF</t>
  </si>
  <si>
    <t>Total RSF</t>
  </si>
  <si>
    <t xml:space="preserve">    Total (I + II)</t>
  </si>
  <si>
    <t xml:space="preserve">    Total I (1+2+3+4+5)</t>
  </si>
  <si>
    <t xml:space="preserve">   Total II (6+7+8+9)</t>
  </si>
  <si>
    <t xml:space="preserve">           Total</t>
  </si>
  <si>
    <t>Total 1</t>
  </si>
  <si>
    <t>Total 2</t>
  </si>
  <si>
    <t xml:space="preserve">      Total (1+2)</t>
  </si>
  <si>
    <t xml:space="preserve">       Total</t>
  </si>
  <si>
    <t xml:space="preserve"> Total 1</t>
  </si>
  <si>
    <t xml:space="preserve"> Total 2</t>
  </si>
  <si>
    <t>RS banks' organisational units in FBiH</t>
  </si>
  <si>
    <t>Banks</t>
  </si>
  <si>
    <t>Amount</t>
  </si>
  <si>
    <t xml:space="preserve">Amount </t>
  </si>
  <si>
    <t xml:space="preserve">         Amount</t>
  </si>
  <si>
    <t xml:space="preserve">  Amount</t>
  </si>
  <si>
    <t xml:space="preserve">     Amount</t>
  </si>
  <si>
    <t xml:space="preserve">                Amount</t>
  </si>
  <si>
    <t xml:space="preserve">                 Amount</t>
  </si>
  <si>
    <t>% share</t>
  </si>
  <si>
    <t xml:space="preserve">% share </t>
  </si>
  <si>
    <t>Index</t>
  </si>
  <si>
    <t xml:space="preserve">          Index</t>
  </si>
  <si>
    <t xml:space="preserve">     Index</t>
  </si>
  <si>
    <t>Index   (5/3)</t>
  </si>
  <si>
    <t xml:space="preserve">    Index</t>
  </si>
  <si>
    <t xml:space="preserve"> State-owned banks</t>
  </si>
  <si>
    <t xml:space="preserve"> Private banks</t>
  </si>
  <si>
    <t>Table 3. Ownership structure according to total capital</t>
  </si>
  <si>
    <t>Table 3: Ownership structure according to total capital</t>
  </si>
  <si>
    <t>Share capital</t>
  </si>
  <si>
    <t xml:space="preserve"> State-owned capital</t>
  </si>
  <si>
    <t xml:space="preserve"> Private capital (residents)</t>
  </si>
  <si>
    <t xml:space="preserve"> Foreign capital (non-residents)</t>
  </si>
  <si>
    <t>Table 5: Market shares of banks by ownership type (majority capital)</t>
  </si>
  <si>
    <t>Number of banks</t>
  </si>
  <si>
    <t xml:space="preserve">     Number of banks</t>
  </si>
  <si>
    <t xml:space="preserve">  Number of banks</t>
  </si>
  <si>
    <t>Share in total capital</t>
  </si>
  <si>
    <t>Share in total assets</t>
  </si>
  <si>
    <t>Banks with majority state-owned capital</t>
  </si>
  <si>
    <t>Banks with majority private capital of residents</t>
  </si>
  <si>
    <t>Banks with majority foreign capital</t>
  </si>
  <si>
    <t>Table 6: Qualification structure of employees in FBiH banks</t>
  </si>
  <si>
    <t>Qualification level</t>
  </si>
  <si>
    <t>Two-year post-secondary school degree</t>
  </si>
  <si>
    <t>University degree</t>
  </si>
  <si>
    <t>Secondary school degree</t>
  </si>
  <si>
    <t>Other</t>
  </si>
  <si>
    <t>Table 7: Total assets per employee</t>
  </si>
  <si>
    <t>Assets</t>
  </si>
  <si>
    <t xml:space="preserve">  Assets</t>
  </si>
  <si>
    <t xml:space="preserve">Assets      </t>
  </si>
  <si>
    <t xml:space="preserve">Assets         </t>
  </si>
  <si>
    <t xml:space="preserve">Assets       </t>
  </si>
  <si>
    <t>Assets per employee</t>
  </si>
  <si>
    <t>Table 8: Balance sheet of banks</t>
  </si>
  <si>
    <t>ASSETS:</t>
  </si>
  <si>
    <t>Cash</t>
  </si>
  <si>
    <t>Securities</t>
  </si>
  <si>
    <t>Placements to other banks</t>
  </si>
  <si>
    <t>Loans</t>
  </si>
  <si>
    <t>Impairments</t>
  </si>
  <si>
    <t>Net loans (loans minus impairments)</t>
  </si>
  <si>
    <t>Business premises and other fixed assets</t>
  </si>
  <si>
    <t>Other assets</t>
  </si>
  <si>
    <t>TOTAL ASSETS</t>
  </si>
  <si>
    <t>LIABILITIES:</t>
  </si>
  <si>
    <t>Deposits</t>
  </si>
  <si>
    <t>Borrowings from other banks</t>
  </si>
  <si>
    <t>Other liabilities</t>
  </si>
  <si>
    <t>CAPITAL</t>
  </si>
  <si>
    <t>Capital</t>
  </si>
  <si>
    <t xml:space="preserve">TOTAL LIABILITIES </t>
  </si>
  <si>
    <t>(LIABILITIES AND CAPITAL)</t>
  </si>
  <si>
    <t>Table 9: Banks' assets according to ownership structure</t>
  </si>
  <si>
    <t>State-owned</t>
  </si>
  <si>
    <t>Private</t>
  </si>
  <si>
    <t>Amount of assets</t>
  </si>
  <si>
    <t xml:space="preserve"> I (over BAM 4 billion)</t>
  </si>
  <si>
    <t xml:space="preserve"> II (BAM 2-4 billion)</t>
  </si>
  <si>
    <t xml:space="preserve"> III (BAM 1-2 billion)</t>
  </si>
  <si>
    <t xml:space="preserve"> IV (below BAM 1 billion)</t>
  </si>
  <si>
    <t>Table 11: Banks' cash</t>
  </si>
  <si>
    <t>Reserve account with CBBiH</t>
  </si>
  <si>
    <t>Cash in process of collection</t>
  </si>
  <si>
    <t>Table 12: Securities according to type of instrument</t>
  </si>
  <si>
    <t>Investments in securities</t>
  </si>
  <si>
    <t>Equity securities</t>
  </si>
  <si>
    <t>Debt securities:</t>
  </si>
  <si>
    <t>Government securities (other countries)</t>
  </si>
  <si>
    <t>Corporate bonds*</t>
  </si>
  <si>
    <t>Table 13: Securities of BiH entity governments</t>
  </si>
  <si>
    <t>Debt securities of FBiH as issuer:</t>
  </si>
  <si>
    <t>Treasury bills</t>
  </si>
  <si>
    <t>Bonds</t>
  </si>
  <si>
    <t xml:space="preserve">Debt securities of RS as issuer: </t>
  </si>
  <si>
    <t>Table 14: Sectoral structure of deposits</t>
  </si>
  <si>
    <t>Sectors</t>
  </si>
  <si>
    <t>Government institutions</t>
  </si>
  <si>
    <t>Public enterprises</t>
  </si>
  <si>
    <t>Private enterprises and companies</t>
  </si>
  <si>
    <t>Banking institutions</t>
  </si>
  <si>
    <t>Non-bank financial institutions</t>
  </si>
  <si>
    <t>Retail</t>
  </si>
  <si>
    <t>Table 15: Retail savings</t>
  </si>
  <si>
    <t xml:space="preserve">    State-owned</t>
  </si>
  <si>
    <t xml:space="preserve">    Private</t>
  </si>
  <si>
    <t>Table 16: Maturity structure of retail savings deposits</t>
  </si>
  <si>
    <t>Savings deposits</t>
  </si>
  <si>
    <t xml:space="preserve"> Short-term savings deposits</t>
  </si>
  <si>
    <t xml:space="preserve"> Long-term savings deposits</t>
  </si>
  <si>
    <t>Retail loans</t>
  </si>
  <si>
    <t>Retail savings</t>
  </si>
  <si>
    <t>Retail deposits</t>
  </si>
  <si>
    <t>Term savings</t>
  </si>
  <si>
    <t>Demand savings</t>
  </si>
  <si>
    <t>Table 18: Report on the balance of own funds</t>
  </si>
  <si>
    <t>Own funds</t>
  </si>
  <si>
    <t>Tier 1 capital</t>
  </si>
  <si>
    <t xml:space="preserve"> Common Equity Tier 1 capital</t>
  </si>
  <si>
    <t xml:space="preserve"> Paid-up capital instruments</t>
  </si>
  <si>
    <t xml:space="preserve"> Share premium</t>
  </si>
  <si>
    <t xml:space="preserve"> (–) Own Common Equity Tier 1 instruments</t>
  </si>
  <si>
    <t xml:space="preserve"> Accumulated other comprehensive income</t>
  </si>
  <si>
    <t xml:space="preserve">  Other reserves</t>
  </si>
  <si>
    <t>(–) Other intangible assets</t>
  </si>
  <si>
    <t>(–) Deferred tax assets that are deductible and rely on future profitability and arise from temporary differences</t>
  </si>
  <si>
    <t>(–) Financial sector entities' Common Equity Tier 1 instruments if bank has material investment</t>
  </si>
  <si>
    <t>Elements or deductions from Common Equity Tier 1 – other</t>
  </si>
  <si>
    <t>Additional Tier 1 capital</t>
  </si>
  <si>
    <t>Tier 2 capital</t>
  </si>
  <si>
    <t>Paid-up capital instruments and subordinated debts</t>
  </si>
  <si>
    <t xml:space="preserve"> (–) Own Tier 2 instruments</t>
  </si>
  <si>
    <t>Deduction from Tier 2 items exceeding Tier 2 capital (deducted from Additional Tier 1 capital)</t>
  </si>
  <si>
    <t>Elements or deductions from Tier 2 capital – other</t>
  </si>
  <si>
    <t>Table 19: Risk exposure structure</t>
  </si>
  <si>
    <t>Risk exposure</t>
  </si>
  <si>
    <t>Risk weighted exposures for credit risk</t>
  </si>
  <si>
    <t>Settlement/free delivery risk exposures</t>
  </si>
  <si>
    <t>Market risk (position and currency risk) exposures</t>
  </si>
  <si>
    <t>Risk exposures for operational risk</t>
  </si>
  <si>
    <t>Table 20: Capital adequacy ratios</t>
  </si>
  <si>
    <t>Capital ratios</t>
  </si>
  <si>
    <t>% and amount of regulatory minimum surplus or deficit</t>
  </si>
  <si>
    <t>Common Equity Tier 1 capital ratio</t>
  </si>
  <si>
    <t>Surplus (+) / Deficit (–) of Common Equity Tier 1 capital</t>
  </si>
  <si>
    <t>Tier 1 capital ratio</t>
  </si>
  <si>
    <t>Surplus (+) / Deficit (–) of Tier 1 capital</t>
  </si>
  <si>
    <t>Own funds ratio</t>
  </si>
  <si>
    <t>Surplus (+) / Deficit (–) of own funds</t>
  </si>
  <si>
    <t>Table 21: Leverage ratio</t>
  </si>
  <si>
    <t>Exposure values</t>
  </si>
  <si>
    <t>Leverage ratio exposures</t>
  </si>
  <si>
    <t>Leverage ratio</t>
  </si>
  <si>
    <t>Table 22: Financial assets, off-balance sheet items and ECL</t>
  </si>
  <si>
    <t>Cash and cash equivalents</t>
  </si>
  <si>
    <t>Financial assets at amortised cost</t>
  </si>
  <si>
    <t>Recognised gain or loss</t>
  </si>
  <si>
    <t>Financial assets at fair value</t>
  </si>
  <si>
    <t>Other financial assets</t>
  </si>
  <si>
    <t>I Total on-balance sheet exposure</t>
  </si>
  <si>
    <t>Issued guarantees</t>
  </si>
  <si>
    <t>Uncovered letters of credit</t>
  </si>
  <si>
    <t>Irrevocably approved, but undrawn loans</t>
  </si>
  <si>
    <t>Other contingent liabilities of bank</t>
  </si>
  <si>
    <t>II Total off-balance sheet items</t>
  </si>
  <si>
    <t>Total exposure (I+II)</t>
  </si>
  <si>
    <t xml:space="preserve">Table 22: Financial assets, off-balance sheet items and ECL </t>
  </si>
  <si>
    <t>Table 23: Exposures by credit risk level (stage)</t>
  </si>
  <si>
    <t>Table 24: Sectoral structure of loans</t>
  </si>
  <si>
    <t xml:space="preserve">Other </t>
  </si>
  <si>
    <t>Other*</t>
  </si>
  <si>
    <t>Table 25: Maturity structure of loans</t>
  </si>
  <si>
    <t>Short-term loans</t>
  </si>
  <si>
    <t>(up to 1 year)</t>
  </si>
  <si>
    <t>Long-term loans</t>
  </si>
  <si>
    <t>(over 1 year)</t>
  </si>
  <si>
    <t>Receivables due</t>
  </si>
  <si>
    <t>Table 26: Loans by credit risk level (stage)</t>
  </si>
  <si>
    <t>I Corporate loans</t>
  </si>
  <si>
    <t>II Retail loans</t>
  </si>
  <si>
    <t>Total loans</t>
  </si>
  <si>
    <t>Total loans (I+II)</t>
  </si>
  <si>
    <t>Table 27: Credit risk indicators</t>
  </si>
  <si>
    <t>New NPLs*/Total performing loans</t>
  </si>
  <si>
    <t>NPLs/Total capital and ECL for NPLs</t>
  </si>
  <si>
    <t>Net NPLs/Tier 1 capital</t>
  </si>
  <si>
    <t>Loans due/Total loans</t>
  </si>
  <si>
    <t>Table 28: Actual financial performance of banks</t>
  </si>
  <si>
    <t>Profit</t>
  </si>
  <si>
    <t>Loss</t>
  </si>
  <si>
    <t>I Interest income and similar income</t>
  </si>
  <si>
    <t>Loans and leasing operations</t>
  </si>
  <si>
    <t>Other interest income</t>
  </si>
  <si>
    <t>II Operating income</t>
  </si>
  <si>
    <t>Service fees</t>
  </si>
  <si>
    <t>Income from FX operations</t>
  </si>
  <si>
    <t>Other operating income</t>
  </si>
  <si>
    <t xml:space="preserve">    Total income (I+II)</t>
  </si>
  <si>
    <t>Other interest expenses</t>
  </si>
  <si>
    <t>II Total non-interest expenses</t>
  </si>
  <si>
    <t>Costs of impairments of assets at risk, provisions on contingent liabilities and other value adjustments</t>
  </si>
  <si>
    <t>Salary and contribution costs</t>
  </si>
  <si>
    <t>Business premises costs and depreciation</t>
  </si>
  <si>
    <t>Other operating and direct costs</t>
  </si>
  <si>
    <t>Other operating costs</t>
  </si>
  <si>
    <t xml:space="preserve">   Total expenses (I+II)</t>
  </si>
  <si>
    <t xml:space="preserve"> - BAM 000s or % -</t>
  </si>
  <si>
    <t>Table 31: Profitability, productivity, and efficiency ratios</t>
  </si>
  <si>
    <t>Net profit</t>
  </si>
  <si>
    <t>Average net assets</t>
  </si>
  <si>
    <t>Average total capital</t>
  </si>
  <si>
    <t>Total income</t>
  </si>
  <si>
    <t>Net interest income</t>
  </si>
  <si>
    <t>Operating income</t>
  </si>
  <si>
    <t>Operating expenses</t>
  </si>
  <si>
    <t>Operating and direct expenses</t>
  </si>
  <si>
    <t>Other operating and direct expenses</t>
  </si>
  <si>
    <t>Return on average assets (ROAA)</t>
  </si>
  <si>
    <t>Total income/average assets</t>
  </si>
  <si>
    <t>Net interest income/average assets (NIM)*</t>
  </si>
  <si>
    <t>Net interest margin (interest income/average interest-bearing assets - interest expenses/average interest-bearing liabilities)</t>
  </si>
  <si>
    <t>Operating expenses/total income minus other operating and direct expenses (CIR)**</t>
  </si>
  <si>
    <t>* NIM - Net Interest Margin</t>
  </si>
  <si>
    <t>Liquidity buffer</t>
  </si>
  <si>
    <t>Net liquidity outflows</t>
  </si>
  <si>
    <t>Table 33: Liquidity buffer</t>
  </si>
  <si>
    <t>Level 1 liquid assets</t>
  </si>
  <si>
    <t>Withdrawable central bank reserves</t>
  </si>
  <si>
    <t>Central government assets</t>
  </si>
  <si>
    <t>Level 2 liquid assets</t>
  </si>
  <si>
    <t>Level 2a liquid assets</t>
  </si>
  <si>
    <t>Level 2b liquid assets</t>
  </si>
  <si>
    <t>Table 34: Net liquidity outflows</t>
  </si>
  <si>
    <t>Total outflows</t>
  </si>
  <si>
    <t>Total inflows</t>
  </si>
  <si>
    <t>Inflows subject to cap of 75% of outflows</t>
  </si>
  <si>
    <t>Net liquidity outflows (1-3)</t>
  </si>
  <si>
    <t>Available stable funding (ASF)</t>
  </si>
  <si>
    <t>Required stable funding (RSF)</t>
  </si>
  <si>
    <t>- BAM 000s -</t>
  </si>
  <si>
    <t>Table 36: ASF structure</t>
  </si>
  <si>
    <t>Amount of liabilities and capital</t>
  </si>
  <si>
    <t>ASF from:</t>
  </si>
  <si>
    <t>Capital items and instruments</t>
  </si>
  <si>
    <t>Other non-financial customers (except central banks)</t>
  </si>
  <si>
    <t>Operational deposits</t>
  </si>
  <si>
    <t>Financial customers and central banks</t>
  </si>
  <si>
    <t>Table 37: RSF structure</t>
  </si>
  <si>
    <t>Assets amount</t>
  </si>
  <si>
    <t>RSF from:</t>
  </si>
  <si>
    <t>Central bank assets</t>
  </si>
  <si>
    <t>Liquid assets</t>
  </si>
  <si>
    <t>Securities that are not liquid assets</t>
  </si>
  <si>
    <t>Financial derivatives</t>
  </si>
  <si>
    <t>Off-balance sheet items</t>
  </si>
  <si>
    <t xml:space="preserve"> - BAM 000s -</t>
  </si>
  <si>
    <t xml:space="preserve">   - BAM 000s -</t>
  </si>
  <si>
    <t xml:space="preserve">  - BAM 000s -</t>
  </si>
  <si>
    <t xml:space="preserve">     - BAM 000s -</t>
  </si>
  <si>
    <t xml:space="preserve">    - BAM 000s -</t>
  </si>
  <si>
    <t>Table 38: Maturity structure of deposits by residual maturity</t>
  </si>
  <si>
    <t>Savings and sight deposits (up to 7 days)</t>
  </si>
  <si>
    <t>91 days to one year</t>
  </si>
  <si>
    <t>7-90 days</t>
  </si>
  <si>
    <t>I Total short-term</t>
  </si>
  <si>
    <t>Up to 5 years</t>
  </si>
  <si>
    <t>Over 5 years</t>
  </si>
  <si>
    <t>II Total long-term</t>
  </si>
  <si>
    <t xml:space="preserve">            - BAM 000s -</t>
  </si>
  <si>
    <t>Table 39: Maturity matching of financial assets and financial liabilities of up to 180 days</t>
  </si>
  <si>
    <t>I 1-30 days</t>
  </si>
  <si>
    <t>Amount of financial assets</t>
  </si>
  <si>
    <t>Amount of financial liabilities</t>
  </si>
  <si>
    <t>Balance (+ or -) = 1-2</t>
  </si>
  <si>
    <t>Actual %= seq.no.1 / seq.no.2</t>
  </si>
  <si>
    <t>Regulatory minimum %</t>
  </si>
  <si>
    <t>More (+) or less (-) = a - b</t>
  </si>
  <si>
    <t>II 1-90 days</t>
  </si>
  <si>
    <t>Calculation of compliance with regulatory requirement in %</t>
  </si>
  <si>
    <t>III 1-180 days</t>
  </si>
  <si>
    <t>Table 40: Liquidity ratios</t>
  </si>
  <si>
    <t>Ratio</t>
  </si>
  <si>
    <t>Liquid assets*/net assets</t>
  </si>
  <si>
    <t>Liquid assets/short-term financial liabilities</t>
  </si>
  <si>
    <t>Short-term financial liabilities/total financial liabilities</t>
  </si>
  <si>
    <t>Loans/deposits and loans taken</t>
  </si>
  <si>
    <t>Loans/deposits, loans taken and subordinated debts**</t>
  </si>
  <si>
    <t>*Liquid assets in narrow sense: cash and deposits and other financial assests with residual maturity period of less than three months, excluding interbank deposits</t>
  </si>
  <si>
    <t>**Previous ratio is expanded, the funding also includes subordinated debts, which is a more realistic indicator</t>
  </si>
  <si>
    <t xml:space="preserve">    - BAM millions -</t>
  </si>
  <si>
    <t>Table 41: Foreign exchange position (EUR and total)</t>
  </si>
  <si>
    <t xml:space="preserve"> I  Balance sheet assets</t>
  </si>
  <si>
    <t>Loans with currency clause</t>
  </si>
  <si>
    <t>Other financial assets with currency clause</t>
  </si>
  <si>
    <t>II  Balance sheet liabilities</t>
  </si>
  <si>
    <t>Loans taken</t>
  </si>
  <si>
    <t>Deposits and loans with currency clause</t>
  </si>
  <si>
    <t>III Off-balance sheet position net (+) or (-)</t>
  </si>
  <si>
    <t>Liabilities</t>
  </si>
  <si>
    <t>IV  Position</t>
  </si>
  <si>
    <t>Long (amount)</t>
  </si>
  <si>
    <t>Short (amount)</t>
  </si>
  <si>
    <t>Permitted</t>
  </si>
  <si>
    <t>Less than permitted</t>
  </si>
  <si>
    <t>Table 42: Total weighted position of the banking book</t>
  </si>
  <si>
    <t>Net weighted position - EUR</t>
  </si>
  <si>
    <t>Net weighted position - USD</t>
  </si>
  <si>
    <t>Net weighted position - BAM</t>
  </si>
  <si>
    <t>Net weighted position – other</t>
  </si>
  <si>
    <t>Change in economic value (1+2+3+4)</t>
  </si>
  <si>
    <t xml:space="preserve">Change in economic value/own funds </t>
  </si>
  <si>
    <t>Table 43: Qualification structure of employees in MCOs in FBiH</t>
  </si>
  <si>
    <t xml:space="preserve">   - BAM 000s - </t>
  </si>
  <si>
    <t>ASSETS</t>
  </si>
  <si>
    <t>Balance for MCFs</t>
  </si>
  <si>
    <t>Balance for MCCs</t>
  </si>
  <si>
    <t xml:space="preserve">Balance for MCCs    </t>
  </si>
  <si>
    <t>Placements to banks</t>
  </si>
  <si>
    <t>Microloans</t>
  </si>
  <si>
    <t>Loan loss provisions</t>
  </si>
  <si>
    <t>Net microloans</t>
  </si>
  <si>
    <t>Tangible and intangible assets</t>
  </si>
  <si>
    <t>Long-term investments</t>
  </si>
  <si>
    <t>Provisions for other assets items, except loans</t>
  </si>
  <si>
    <t>Total assets</t>
  </si>
  <si>
    <t>LIABILITIES</t>
  </si>
  <si>
    <t>Total liabilities</t>
  </si>
  <si>
    <t>Off-balance sheet records</t>
  </si>
  <si>
    <t>Donated capital</t>
  </si>
  <si>
    <t>Core capital</t>
  </si>
  <si>
    <t>Issue premium</t>
  </si>
  <si>
    <t>Regulatory reserves</t>
  </si>
  <si>
    <t>Other reserves</t>
  </si>
  <si>
    <t>Total capital</t>
  </si>
  <si>
    <t xml:space="preserve"> - BAM 000s - </t>
  </si>
  <si>
    <t>Table 46: Maturity structure of loans taken</t>
  </si>
  <si>
    <t>MCFs</t>
  </si>
  <si>
    <t>MCCs</t>
  </si>
  <si>
    <t>Liabilities on short-term loans taken</t>
  </si>
  <si>
    <t>Liabilities on long-term loans taken</t>
  </si>
  <si>
    <t>Liabilities based on interest due</t>
  </si>
  <si>
    <t>Table 47: Net microloans</t>
  </si>
  <si>
    <t xml:space="preserve">- BAM 000s - </t>
  </si>
  <si>
    <t>Microloans (gross)</t>
  </si>
  <si>
    <t>Table 48: Sectoral and maturity structure of microloans</t>
  </si>
  <si>
    <t>Short-term microloans</t>
  </si>
  <si>
    <t>Long-term</t>
  </si>
  <si>
    <t>microloans</t>
  </si>
  <si>
    <t>Receivables</t>
  </si>
  <si>
    <t>due</t>
  </si>
  <si>
    <t>Corporate</t>
  </si>
  <si>
    <t>Trade</t>
  </si>
  <si>
    <t>Agriculture</t>
  </si>
  <si>
    <t>Housing needs</t>
  </si>
  <si>
    <t>Amount of loans</t>
  </si>
  <si>
    <t>Share (%)</t>
  </si>
  <si>
    <t>Interest due</t>
  </si>
  <si>
    <t>Amount of interest</t>
  </si>
  <si>
    <t>Amount of other assets items</t>
  </si>
  <si>
    <t>Provisions</t>
  </si>
  <si>
    <t>Total provisions</t>
  </si>
  <si>
    <t>over 180</t>
  </si>
  <si>
    <t>Write off</t>
  </si>
  <si>
    <t>Number of MCOs</t>
  </si>
  <si>
    <t>Excess income over expenses/Profit</t>
  </si>
  <si>
    <t>Shortfall of income over expenses/Loss</t>
  </si>
  <si>
    <t>Interest on placements to banks</t>
  </si>
  <si>
    <t>Interest on loans</t>
  </si>
  <si>
    <t>Loan processing fees</t>
  </si>
  <si>
    <t>Prepayment fees</t>
  </si>
  <si>
    <t>Income from collected written-off receivables</t>
  </si>
  <si>
    <t>Total income (1+2+3)</t>
  </si>
  <si>
    <t>Interest on borrowed funds</t>
  </si>
  <si>
    <t>Fees for received loans</t>
  </si>
  <si>
    <t>Other interest expenses and similar expenses</t>
  </si>
  <si>
    <t>Depreciation costs</t>
  </si>
  <si>
    <t>Tangible costs</t>
  </si>
  <si>
    <t>Service costs</t>
  </si>
  <si>
    <t>Other operating expenses</t>
  </si>
  <si>
    <t>Total expenses (1+2+3+4+5)</t>
  </si>
  <si>
    <t>Excess/shortfall of income over expenses</t>
  </si>
  <si>
    <t>Table 53: Qualification structure of employees in leasing companies in FBiH</t>
  </si>
  <si>
    <t>Table 54: Leasing sector's balance sheet</t>
  </si>
  <si>
    <t>Financial leasing receivables, net</t>
  </si>
  <si>
    <t>Financial leasing receivables, gross</t>
  </si>
  <si>
    <t>Deferred interest income</t>
  </si>
  <si>
    <t>Deferred fee income</t>
  </si>
  <si>
    <t>Tangible and intangible assets, net</t>
  </si>
  <si>
    <t>Tangible and intangible assets - operational leasing, net</t>
  </si>
  <si>
    <t>Table 55: Structure of financial leasing receivables</t>
  </si>
  <si>
    <t>Short-term receivables</t>
  </si>
  <si>
    <t>Table 50: Actual financial performance of MCOs</t>
  </si>
  <si>
    <t>Long-term receivables</t>
  </si>
  <si>
    <t>Total receivables</t>
  </si>
  <si>
    <t>By leased asset</t>
  </si>
  <si>
    <t>Passenger vehicles</t>
  </si>
  <si>
    <t>Real estate</t>
  </si>
  <si>
    <t>By lessee</t>
  </si>
  <si>
    <t>Entrepreneurs</t>
  </si>
  <si>
    <t>Days past due</t>
  </si>
  <si>
    <t>Amount of receivables for movables</t>
  </si>
  <si>
    <t>Amount of receivables for immovables</t>
  </si>
  <si>
    <t>Base amount for movables</t>
  </si>
  <si>
    <t>Base amount for immovables</t>
  </si>
  <si>
    <t>For movables</t>
  </si>
  <si>
    <t>For immovables</t>
  </si>
  <si>
    <t>Table 57: Actual financial performance of leasing companies</t>
  </si>
  <si>
    <t>Number of leasing companies</t>
  </si>
  <si>
    <t xml:space="preserve"> Number of leasing companies</t>
  </si>
  <si>
    <t xml:space="preserve"> Operational leasing fees</t>
  </si>
  <si>
    <t xml:space="preserve"> Service fees</t>
  </si>
  <si>
    <t xml:space="preserve"> Other operating income</t>
  </si>
  <si>
    <t>Income from release of loss provisions</t>
  </si>
  <si>
    <t xml:space="preserve"> Total income (1+2+3)</t>
  </si>
  <si>
    <t>Total income structure</t>
  </si>
  <si>
    <t>Total expenses structure</t>
  </si>
  <si>
    <t>Table 30: Banks' total expenses structure</t>
  </si>
  <si>
    <t>Table 51: MCOs' total income structure</t>
  </si>
  <si>
    <t>Table 52: MCOs' total expenses structure</t>
  </si>
  <si>
    <t>Table 58: Leasing companies' total income structure</t>
  </si>
  <si>
    <t>Table 29: Banks' total income structure</t>
  </si>
  <si>
    <t>Table 59: Leasing companies' total expenses structure</t>
  </si>
  <si>
    <t xml:space="preserve"> Financial leasing interest</t>
  </si>
  <si>
    <t xml:space="preserve"> Interest on placements to banks</t>
  </si>
  <si>
    <t xml:space="preserve"> Other interest income</t>
  </si>
  <si>
    <t>Business premises costs</t>
  </si>
  <si>
    <t>Other costs</t>
  </si>
  <si>
    <t>Corporate income tax</t>
  </si>
  <si>
    <t>Total expenses (1+2+3+4)</t>
  </si>
  <si>
    <t>Financial leasing</t>
  </si>
  <si>
    <t>Number</t>
  </si>
  <si>
    <t>Operational leasing</t>
  </si>
  <si>
    <t>Vehicles</t>
  </si>
  <si>
    <t>Equipment</t>
  </si>
  <si>
    <t>Type of factoring/domicile status</t>
  </si>
  <si>
    <t>Domestic factoring</t>
  </si>
  <si>
    <t>Value</t>
  </si>
  <si>
    <t>(BAM 000s)</t>
  </si>
  <si>
    <t>Inflow</t>
  </si>
  <si>
    <t xml:space="preserve">     Outflow</t>
  </si>
  <si>
    <t>Currency</t>
  </si>
  <si>
    <t>Other currencies</t>
  </si>
  <si>
    <t>Transaction type</t>
  </si>
  <si>
    <t>Non-cash*</t>
  </si>
  <si>
    <t>* Include cashless intrabank payment transactions/internal orders, interbank Giro Clearing and RTGS transactions</t>
  </si>
  <si>
    <t>Buy</t>
  </si>
  <si>
    <t xml:space="preserve">     Sell</t>
  </si>
  <si>
    <t>Sell</t>
  </si>
  <si>
    <t>Number of transactions</t>
  </si>
  <si>
    <t>Value of transactions    (BAM 000s)</t>
  </si>
  <si>
    <t>Value of transactions (BAM 000s)</t>
  </si>
  <si>
    <t>Mobile banking</t>
  </si>
  <si>
    <t>Card type</t>
  </si>
  <si>
    <t>Debit</t>
  </si>
  <si>
    <t>Credit</t>
  </si>
  <si>
    <t>* Cards without information on their type</t>
  </si>
  <si>
    <t>Acquiring device</t>
  </si>
  <si>
    <t>Table 70: Reported transactions by number and value - banks</t>
  </si>
  <si>
    <t>Transactions reported before their execution</t>
  </si>
  <si>
    <t>Transactions reported within 3 days</t>
  </si>
  <si>
    <t>Transactions reported after 3-day period</t>
  </si>
  <si>
    <t>Table 71: Reported suspicious transactions by number and value - banks</t>
  </si>
  <si>
    <t>Transactions for which FID requested information</t>
  </si>
  <si>
    <t>Transactions for which FID did not request information</t>
  </si>
  <si>
    <t>Value
(BAM 000s)</t>
  </si>
  <si>
    <t>over 360</t>
  </si>
  <si>
    <t>Machinery and equipment</t>
  </si>
  <si>
    <t>Table 67: Online and mobile banking</t>
  </si>
  <si>
    <t>Online banking</t>
  </si>
  <si>
    <t>Online</t>
  </si>
  <si>
    <t>Table 44: Microcredit sector's balance sheet</t>
  </si>
  <si>
    <t>Table 45: Microcredit sector's capital structure</t>
  </si>
  <si>
    <t>Table 64: DPs volume</t>
  </si>
  <si>
    <t>DPs</t>
  </si>
  <si>
    <t>Table 62: Volume of DPs and FXPs</t>
  </si>
  <si>
    <t>Table 63: FXPs volume</t>
  </si>
  <si>
    <t>FXPs</t>
  </si>
  <si>
    <t>IPs</t>
  </si>
  <si>
    <t>Table 68: Volume of card business by card type</t>
  </si>
  <si>
    <t>Table 69: Volume of card business by acquiring device</t>
  </si>
  <si>
    <t>Table 4: Ownership structure according to share of state-owned, private, and foreign capital</t>
  </si>
  <si>
    <t>Table 17: Retail loans, savings, and deposits</t>
  </si>
  <si>
    <t>Recourse factoring</t>
  </si>
  <si>
    <t>Non-recourse factoring</t>
  </si>
  <si>
    <t>International factoring</t>
  </si>
  <si>
    <t>Reverse factoring (supply chain finance)</t>
  </si>
  <si>
    <t>Table 65: Currency exchange operations performed by banks</t>
  </si>
  <si>
    <t>Table 66: Currency exchange operations performed by authorised exchange offices</t>
  </si>
  <si>
    <t>By past due interest</t>
  </si>
  <si>
    <t>GDP growth in %</t>
  </si>
  <si>
    <t>Staffing level</t>
  </si>
  <si>
    <t xml:space="preserve"> Staffing level</t>
  </si>
  <si>
    <t>* In accordance with the Agency's order, one bank's report as of 31.12.2022 was adjusted, resulting in a BAM 11.1 million increase in the FBiH banking sector's total balance sheet</t>
  </si>
  <si>
    <t>Accounts with depository institutions in BiH</t>
  </si>
  <si>
    <t>Accounts with depository institutions abroad</t>
  </si>
  <si>
    <t>Interest-bearing deposit accounts with depository institutions</t>
  </si>
  <si>
    <t>Interest on interest-bearing deposit accounts with depository institutions</t>
  </si>
  <si>
    <t>Securities of all government levels in BiH</t>
  </si>
  <si>
    <t>* The banks' bonds from the EU, Great Britain, USA and Türkiye account for the majority, i.e., approximately 82%</t>
  </si>
  <si>
    <t xml:space="preserve"> (–) Acutal or contingent obligations to purchase own Common Equity Tier 1 instruments</t>
  </si>
  <si>
    <t xml:space="preserve"> Previous years' retained profits</t>
  </si>
  <si>
    <t>(–) Deferred tax assets that rely on future profitability and do not arise from temporary differences minus related tax liabilities</t>
  </si>
  <si>
    <t xml:space="preserve"> General impairments for credit risk under standardised approach</t>
  </si>
  <si>
    <t>Total risk exposure amount</t>
  </si>
  <si>
    <t>Table 23: Exposures by stage</t>
  </si>
  <si>
    <t>Stage 1</t>
  </si>
  <si>
    <t>Stage 2</t>
  </si>
  <si>
    <t>Stage 3</t>
  </si>
  <si>
    <t>Table 26: Loans by stage</t>
  </si>
  <si>
    <t>Non-performing exposure ratio</t>
  </si>
  <si>
    <t>ECL coverage ratio for non-performing exposures</t>
  </si>
  <si>
    <t>ECL coverage ratio for total exposures</t>
  </si>
  <si>
    <t>NPL ratio</t>
  </si>
  <si>
    <t>ECL coverage ratio for NPLs</t>
  </si>
  <si>
    <t>ECL coverage ratio for total loans</t>
  </si>
  <si>
    <t>* The amount of NPLs increase/decrease as at the reporting date vs. the comparable period</t>
  </si>
  <si>
    <t>I Interest and similar expenses</t>
  </si>
  <si>
    <t>** CIR - Cost to Income Ratio</t>
  </si>
  <si>
    <t>Return on average total equity (ROAE)</t>
  </si>
  <si>
    <t>Undistributed profits</t>
  </si>
  <si>
    <t>Net microloans (1-2)</t>
  </si>
  <si>
    <t>Service activities</t>
  </si>
  <si>
    <t>Manufacture</t>
  </si>
  <si>
    <t>Provision rates</t>
  </si>
  <si>
    <t>Provision rate</t>
  </si>
  <si>
    <t>By
microloan</t>
  </si>
  <si>
    <t>By other assets item</t>
  </si>
  <si>
    <t>Excess allocated reserves</t>
  </si>
  <si>
    <t>Table 49: LLRs</t>
  </si>
  <si>
    <t>share</t>
  </si>
  <si>
    <t>Interest and similar income</t>
  </si>
  <si>
    <t>Other interest and similar income</t>
  </si>
  <si>
    <t>Interest and similar expenses</t>
  </si>
  <si>
    <t>Loan prepayment fees</t>
  </si>
  <si>
    <t>%
share</t>
  </si>
  <si>
    <t>Loss reserves</t>
  </si>
  <si>
    <t>Receivables from subsidiary entities</t>
  </si>
  <si>
    <t>Tangible and intangible assets - own resources, net</t>
  </si>
  <si>
    <t>Utility vehicles (off-road and passenger)</t>
  </si>
  <si>
    <t>Table 56: Overview of financial leasing reserves</t>
  </si>
  <si>
    <t>Excess calculated and allocated reserves</t>
  </si>
  <si>
    <t>Financial leasing provision rate (movables)</t>
  </si>
  <si>
    <t>Financial leasing provision rate (immovables)</t>
  </si>
  <si>
    <t>Reserves</t>
  </si>
  <si>
    <t>Total reserves</t>
  </si>
  <si>
    <t>Reserve costs</t>
  </si>
  <si>
    <t>Table 60: Number of contracts concluded structure and financing amount across leasing system</t>
  </si>
  <si>
    <t>Executed payment transactions</t>
  </si>
  <si>
    <t>Euro zone</t>
  </si>
  <si>
    <t>Table 10: Banking peer groups' shares in total assets</t>
  </si>
  <si>
    <t>Loans/savings</t>
  </si>
  <si>
    <t>Retail loans/retail deposits</t>
  </si>
  <si>
    <t>Regional government and local authorities assets</t>
  </si>
  <si>
    <t>Multilateral development bank and international organisations assets</t>
  </si>
  <si>
    <t>Liabilities under loans</t>
  </si>
  <si>
    <t>Liabilities under loans and other borrowings taken</t>
  </si>
  <si>
    <t>Liabilities under loans taken</t>
  </si>
  <si>
    <t>Tax on excess income over expenses/corporate income tax</t>
  </si>
  <si>
    <t>Costs of provisions for credit and other losses</t>
  </si>
  <si>
    <t>Table 61: Nominal amount of purchased monetary claims and paid buyers' liabilities to suppliers in FBiH, by type of factoring and domicile status</t>
  </si>
  <si>
    <t>Volume of purchased monetary claims and paid buyers' liabilities to suppliers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</si>
</sst>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0.0"/>
    <numFmt numFmtId="167" formatCode="#,###"/>
  </numFmts>
  <fonts count="5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charset val="-18"/>
      <scheme val="minor"/>
    </font>
    <font>
      <i/>
      <sz val="12"/>
      <color theme="1"/>
      <name val="Calibri"/>
      <family val="2"/>
      <charset val="-18"/>
      <scheme val="minor"/>
    </font>
    <font>
      <i/>
      <sz val="12"/>
      <color rgb="FFFFFFFF"/>
      <name val="Calibri"/>
      <family val="2"/>
      <charset val="-18"/>
      <scheme val="minor"/>
    </font>
    <font>
      <b/>
      <sz val="12"/>
      <color rgb="FF000000"/>
      <name val="Calibri"/>
      <family val="2"/>
      <charset val="-18"/>
      <scheme val="minor"/>
    </font>
    <font>
      <sz val="12"/>
      <color rgb="FF000000"/>
      <name val="Calibri"/>
      <family val="2"/>
      <charset val="-18"/>
      <scheme val="minor"/>
    </font>
    <font>
      <b/>
      <sz val="12"/>
      <color theme="1"/>
      <name val="Calibri"/>
      <family val="2"/>
      <charset val="-18"/>
      <scheme val="minor"/>
    </font>
    <font>
      <sz val="12"/>
      <color rgb="FFFF0000"/>
      <name val="Times New Roman"/>
      <family val="1"/>
      <charset val="-18"/>
    </font>
    <font>
      <i/>
      <sz val="12"/>
      <color theme="1"/>
      <name val="Calibri"/>
      <family val="2"/>
      <charset val="-18"/>
    </font>
    <font>
      <sz val="12"/>
      <color theme="1"/>
      <name val="Calibri"/>
      <family val="2"/>
      <charset val="-18"/>
    </font>
    <font>
      <b/>
      <sz val="12"/>
      <color theme="1"/>
      <name val="Calibri"/>
      <family val="2"/>
      <charset val="-18"/>
    </font>
    <font>
      <sz val="11"/>
      <color theme="1"/>
      <name val="Calibri"/>
      <family val="2"/>
      <charset val="-18"/>
    </font>
    <font>
      <sz val="12"/>
      <color rgb="FF1F4E79"/>
      <name val="Calibri"/>
      <family val="2"/>
      <charset val="-18"/>
    </font>
    <font>
      <u val="single"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-18"/>
    </font>
    <font>
      <b/>
      <i/>
      <sz val="12"/>
      <color rgb="FF000000"/>
      <name val="Calibri"/>
      <family val="2"/>
      <charset val="-18"/>
    </font>
    <font>
      <b/>
      <sz val="10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1"/>
      <color theme="4" tint="-0.4999699890613556"/>
      <name val="Calibri"/>
      <family val="2"/>
      <scheme val="minor"/>
    </font>
    <font>
      <b/>
      <sz val="8"/>
      <color rgb="FF000000"/>
      <name val="Times New Roman"/>
      <family val="1"/>
    </font>
    <font>
      <sz val="11"/>
      <color rgb="FF2E74B5"/>
      <name val="Calibri"/>
      <family val="2"/>
      <scheme val="minor"/>
    </font>
    <font>
      <b/>
      <sz val="11"/>
      <color rgb="FF2E74B5"/>
      <name val="Calibri"/>
      <family val="2"/>
      <scheme val="minor"/>
    </font>
    <font>
      <b/>
      <sz val="12"/>
      <color theme="4" tint="-0.4999699890613556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sz val="10"/>
      <color theme="4" tint="-0.4999699890613556"/>
      <name val="Calibri"/>
      <family val="2"/>
      <scheme val="minor"/>
    </font>
    <font>
      <b/>
      <sz val="12"/>
      <color theme="4" tint="-0.4999699890613556"/>
      <name val="Calibri"/>
      <family val="2"/>
      <charset val="-18"/>
    </font>
    <font>
      <i/>
      <sz val="12"/>
      <color theme="4" tint="-0.4999699890613556"/>
      <name val="Calibri"/>
      <family val="2"/>
      <scheme val="minor"/>
    </font>
    <font>
      <sz val="12"/>
      <color theme="4" tint="-0.4999699890613556"/>
      <name val="Calibri"/>
      <family val="2"/>
      <scheme val="minor"/>
    </font>
    <font>
      <b/>
      <i/>
      <sz val="12"/>
      <color theme="4" tint="-0.4999699890613556"/>
      <name val="Calibri"/>
      <family val="2"/>
    </font>
    <font>
      <sz val="12"/>
      <color theme="4" tint="-0.4999699890613556"/>
      <name val="Calibri"/>
      <family val="2"/>
    </font>
    <font>
      <i/>
      <sz val="12"/>
      <color theme="4" tint="-0.4999699890613556"/>
      <name val="Calibri"/>
      <family val="2"/>
    </font>
    <font>
      <b/>
      <sz val="12"/>
      <color rgb="FF2E74B5"/>
      <name val="Calibri"/>
      <family val="2"/>
    </font>
    <font>
      <b/>
      <sz val="10"/>
      <color rgb="FF2E74B5"/>
      <name val="Calibri"/>
      <family val="2"/>
    </font>
    <font>
      <sz val="12"/>
      <color rgb="FF2E74B5"/>
      <name val="Calibri"/>
      <family val="2"/>
    </font>
    <font>
      <i/>
      <sz val="12"/>
      <color rgb="FF2E74B5"/>
      <name val="Calibri"/>
      <family val="2"/>
    </font>
    <font>
      <sz val="11"/>
      <color theme="4" tint="-0.4999699890613556"/>
      <name val="Calibri"/>
      <family val="2"/>
    </font>
    <font>
      <sz val="10"/>
      <color theme="4" tint="-0.4999699890613556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i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2"/>
      <color rgb="FF1F3864"/>
      <name val="Calibri"/>
      <family val="2"/>
      <scheme val="minor"/>
    </font>
    <font>
      <sz val="9"/>
      <color rgb="FF1F4E79"/>
      <name val="Calibri"/>
      <family val="2"/>
      <scheme val="minor"/>
    </font>
    <font>
      <sz val="14"/>
      <color rgb="FF000000"/>
      <name val="Times New Roman"/>
      <family val="1"/>
    </font>
    <font>
      <sz val="11"/>
      <color theme="8" tint="-0.4999699890613556"/>
      <name val="Calibri"/>
      <family val="2"/>
      <scheme val="minor"/>
    </font>
    <font>
      <sz val="8"/>
      <color rgb="FF2E74B5"/>
      <name val="Calibri"/>
      <family val="2"/>
      <scheme val="minor"/>
    </font>
    <font>
      <b/>
      <sz val="8"/>
      <color rgb="FF2E74B5"/>
      <name val="Calibri"/>
      <family val="2"/>
      <scheme val="minor"/>
    </font>
    <font>
      <sz val="10"/>
      <color rgb="FF000000"/>
      <name val="Calibri"/>
      <family val="2"/>
    </font>
    <font>
      <b/>
      <sz val="9"/>
      <color rgb="FF2E74B5"/>
      <name val="Calibri"/>
      <family val="2"/>
      <scheme val="minor"/>
    </font>
    <font>
      <sz val="9"/>
      <color rgb="FF2E74B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3F7FB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-0.4999699890613556"/>
      </bottom>
    </border>
    <border>
      <left/>
      <right/>
      <top/>
      <bottom style="thick">
        <color theme="8" tint="-0.4999699890613556"/>
      </bottom>
    </border>
    <border>
      <left/>
      <right/>
      <top style="thick">
        <color theme="8" tint="-0.4999699890613556"/>
      </top>
      <bottom/>
    </border>
    <border>
      <left/>
      <right/>
      <top style="thick">
        <color theme="4" tint="-0.4999699890613556"/>
      </top>
      <bottom/>
    </border>
    <border>
      <left/>
      <right/>
      <top style="thick">
        <color rgb="FF1F3864"/>
      </top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20">
    <xf numFmtId="0" fontId="0" fillId="0" borderId="0" xfId="0"/>
    <xf numFmtId="0" fontId="2" fillId="0" borderId="0" xfId="0" applyFont="1"/>
    <xf numFmtId="0" fontId="2" fillId="0" borderId="0" xfId="0" applyFont="1"/>
    <xf numFmtId="0" fontId="9" fillId="0" borderId="0" xfId="0" applyFont="1" applyAlignment="1">
      <alignment horizontal="justify" vertical="center"/>
    </xf>
    <xf numFmtId="0" fontId="10" fillId="0" borderId="0" xfId="0" applyFont="1"/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49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0" fillId="2" borderId="0" xfId="0" applyFont="1" applyFill="1"/>
    <xf numFmtId="0" fontId="0" fillId="2" borderId="0" xfId="0" applyFill="1"/>
    <xf numFmtId="3" fontId="0" fillId="0" borderId="0" xfId="0" applyNumberFormat="1"/>
    <xf numFmtId="3" fontId="0" fillId="2" borderId="0" xfId="0" applyNumberFormat="1" applyFill="1"/>
    <xf numFmtId="166" fontId="0" fillId="2" borderId="0" xfId="0" applyNumberFormat="1" applyFill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12" fillId="0" borderId="0" xfId="0" applyFont="1"/>
    <xf numFmtId="0" fontId="13" fillId="0" borderId="0" xfId="0" applyFont="1" applyAlignment="1">
      <alignment horizontal="right" vertical="center" indent="2"/>
    </xf>
    <xf numFmtId="0" fontId="16" fillId="0" borderId="0" xfId="0" applyFont="1" applyAlignment="1">
      <alignment horizontal="justify" vertical="center"/>
    </xf>
    <xf numFmtId="10" fontId="0" fillId="0" borderId="0" xfId="0" applyNumberFormat="1"/>
    <xf numFmtId="4" fontId="0" fillId="0" borderId="0" xfId="0" applyNumberFormat="1"/>
    <xf numFmtId="0" fontId="17" fillId="0" borderId="0" xfId="0" applyFont="1"/>
    <xf numFmtId="165" fontId="0" fillId="0" borderId="0" xfId="0" applyNumberFormat="1"/>
    <xf numFmtId="166" fontId="0" fillId="0" borderId="0" xfId="0" applyNumberFormat="1"/>
    <xf numFmtId="0" fontId="0" fillId="0" borderId="0" xfId="0" applyFont="1"/>
    <xf numFmtId="0" fontId="0" fillId="0" borderId="0" xfId="0" applyFont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justify" vertical="center"/>
    </xf>
    <xf numFmtId="49" fontId="7" fillId="0" borderId="0" xfId="0" applyNumberFormat="1" applyFont="1"/>
    <xf numFmtId="49" fontId="19" fillId="0" borderId="0" xfId="0" applyNumberFormat="1" applyFont="1" applyAlignment="1">
      <alignment horizontal="center" vertical="center"/>
    </xf>
    <xf numFmtId="1" fontId="0" fillId="0" borderId="0" xfId="0" applyNumberFormat="1"/>
    <xf numFmtId="1" fontId="5" fillId="0" borderId="0" xfId="0" applyNumberFormat="1" applyFont="1" applyAlignment="1">
      <alignment horizontal="right" vertical="center"/>
    </xf>
    <xf numFmtId="10" fontId="2" fillId="0" borderId="0" xfId="0" applyNumberFormat="1" applyFont="1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right" vertical="center"/>
    </xf>
    <xf numFmtId="1" fontId="5" fillId="2" borderId="0" xfId="0" applyNumberFormat="1" applyFont="1" applyFill="1" applyAlignment="1">
      <alignment horizontal="right" vertical="center"/>
    </xf>
    <xf numFmtId="0" fontId="15" fillId="0" borderId="0" xfId="0" applyFont="1"/>
    <xf numFmtId="0" fontId="20" fillId="0" borderId="0" xfId="0" applyFont="1" applyAlignment="1">
      <alignment horizontal="center"/>
    </xf>
    <xf numFmtId="0" fontId="15" fillId="2" borderId="0" xfId="0" applyFont="1" applyFill="1"/>
    <xf numFmtId="9" fontId="0" fillId="0" borderId="0" xfId="0" applyNumberFormat="1"/>
    <xf numFmtId="3" fontId="21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2" fontId="0" fillId="0" borderId="0" xfId="0" applyNumberFormat="1"/>
    <xf numFmtId="2" fontId="15" fillId="0" borderId="0" xfId="0" applyNumberFormat="1" applyFont="1"/>
    <xf numFmtId="166" fontId="2" fillId="0" borderId="0" xfId="0" applyNumberFormat="1" applyFont="1"/>
    <xf numFmtId="3" fontId="2" fillId="0" borderId="0" xfId="0" applyNumberFormat="1" applyFont="1"/>
    <xf numFmtId="3" fontId="2" fillId="0" borderId="0" xfId="0" applyNumberFormat="1" applyFont="1"/>
    <xf numFmtId="0" fontId="22" fillId="0" borderId="0" xfId="0" applyFont="1"/>
    <xf numFmtId="165" fontId="0" fillId="2" borderId="0" xfId="0" applyNumberFormat="1" applyFill="1"/>
    <xf numFmtId="0" fontId="0" fillId="0" borderId="0" xfId="0" applyAlignment="1">
      <alignment vertical="center" wrapText="1"/>
    </xf>
    <xf numFmtId="3" fontId="23" fillId="0" borderId="0" xfId="0" applyNumberFormat="1" applyFont="1" applyAlignment="1">
      <alignment horizontal="right" vertical="center" wrapText="1"/>
    </xf>
    <xf numFmtId="10" fontId="15" fillId="0" borderId="0" xfId="0" applyNumberFormat="1" applyFont="1"/>
    <xf numFmtId="10" fontId="2" fillId="0" borderId="0" xfId="0" applyNumberFormat="1" applyFont="1"/>
    <xf numFmtId="3" fontId="0" fillId="0" borderId="0" xfId="0" applyNumberFormat="1" applyFont="1"/>
    <xf numFmtId="3" fontId="17" fillId="0" borderId="0" xfId="0" applyNumberFormat="1" applyFont="1"/>
    <xf numFmtId="0" fontId="0" fillId="0" borderId="1" xfId="0" applyBorder="1"/>
    <xf numFmtId="0" fontId="27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vertical="center" wrapText="1"/>
    </xf>
    <xf numFmtId="0" fontId="28" fillId="3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vertical="center" wrapText="1"/>
    </xf>
    <xf numFmtId="0" fontId="29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vertical="center" wrapText="1"/>
    </xf>
    <xf numFmtId="0" fontId="29" fillId="4" borderId="0" xfId="0" applyFont="1" applyFill="1" applyAlignment="1">
      <alignment horizontal="right" vertical="center" wrapText="1"/>
    </xf>
    <xf numFmtId="3" fontId="29" fillId="4" borderId="0" xfId="0" applyNumberFormat="1" applyFont="1" applyFill="1" applyAlignment="1">
      <alignment horizontal="right" vertical="center" wrapText="1"/>
    </xf>
    <xf numFmtId="3" fontId="28" fillId="3" borderId="0" xfId="0" applyNumberFormat="1" applyFont="1" applyFill="1" applyAlignment="1">
      <alignment horizontal="right" vertical="center" wrapText="1"/>
    </xf>
    <xf numFmtId="0" fontId="29" fillId="4" borderId="0" xfId="0" applyFont="1" applyFill="1" applyAlignment="1">
      <alignment horizontal="justify" vertical="center" wrapText="1"/>
    </xf>
    <xf numFmtId="165" fontId="29" fillId="4" borderId="0" xfId="0" applyNumberFormat="1" applyFont="1" applyFill="1" applyAlignment="1">
      <alignment horizontal="center" vertical="center" wrapText="1"/>
    </xf>
    <xf numFmtId="3" fontId="28" fillId="3" borderId="0" xfId="0" applyNumberFormat="1" applyFont="1" applyFill="1" applyAlignment="1">
      <alignment horizontal="center" vertical="center" wrapText="1"/>
    </xf>
    <xf numFmtId="166" fontId="29" fillId="4" borderId="0" xfId="0" applyNumberFormat="1" applyFont="1" applyFill="1" applyAlignment="1">
      <alignment horizontal="center" vertical="center" wrapText="1"/>
    </xf>
    <xf numFmtId="3" fontId="29" fillId="4" borderId="0" xfId="0" applyNumberFormat="1" applyFont="1" applyFill="1" applyAlignment="1">
      <alignment horizontal="center" vertical="center" wrapText="1"/>
    </xf>
    <xf numFmtId="49" fontId="26" fillId="0" borderId="0" xfId="0" applyNumberFormat="1" applyFont="1" applyAlignment="1">
      <alignment horizontal="right"/>
    </xf>
    <xf numFmtId="0" fontId="30" fillId="0" borderId="0" xfId="0" applyFont="1"/>
    <xf numFmtId="49" fontId="31" fillId="0" borderId="0" xfId="0" applyNumberFormat="1" applyFont="1" applyAlignment="1">
      <alignment horizontal="right"/>
    </xf>
    <xf numFmtId="0" fontId="2" fillId="0" borderId="1" xfId="0" applyFont="1" applyBorder="1"/>
    <xf numFmtId="49" fontId="26" fillId="0" borderId="1" xfId="0" applyNumberFormat="1" applyFont="1" applyBorder="1" applyAlignment="1">
      <alignment horizontal="center"/>
    </xf>
    <xf numFmtId="0" fontId="33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justify" vertical="center"/>
    </xf>
    <xf numFmtId="0" fontId="11" fillId="0" borderId="1" xfId="0" applyFont="1" applyBorder="1"/>
    <xf numFmtId="49" fontId="31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35" fillId="0" borderId="0" xfId="0" applyFont="1"/>
    <xf numFmtId="0" fontId="22" fillId="0" borderId="1" xfId="0" applyFont="1" applyBorder="1"/>
    <xf numFmtId="0" fontId="36" fillId="0" borderId="1" xfId="0" applyFont="1" applyBorder="1" applyAlignment="1">
      <alignment horizontal="center" vertical="center"/>
    </xf>
    <xf numFmtId="0" fontId="35" fillId="0" borderId="1" xfId="0" applyFont="1" applyBorder="1"/>
    <xf numFmtId="49" fontId="31" fillId="0" borderId="1" xfId="0" applyNumberFormat="1" applyFont="1" applyBorder="1" applyAlignment="1">
      <alignment horizontal="right"/>
    </xf>
    <xf numFmtId="0" fontId="31" fillId="0" borderId="0" xfId="0" applyFont="1" applyAlignment="1">
      <alignment horizontal="center" vertical="center" wrapText="1"/>
    </xf>
    <xf numFmtId="3" fontId="31" fillId="0" borderId="0" xfId="0" applyNumberFormat="1" applyFont="1" applyAlignment="1">
      <alignment horizontal="right" vertical="center" wrapText="1"/>
    </xf>
    <xf numFmtId="1" fontId="31" fillId="0" borderId="0" xfId="0" applyNumberFormat="1" applyFont="1" applyAlignment="1">
      <alignment horizontal="center" vertical="center" wrapText="1"/>
    </xf>
    <xf numFmtId="0" fontId="36" fillId="0" borderId="1" xfId="0" applyFont="1" applyBorder="1" applyAlignment="1">
      <alignment horizontal="justify" vertical="center"/>
    </xf>
    <xf numFmtId="0" fontId="29" fillId="4" borderId="0" xfId="0" applyFont="1" applyFill="1" applyAlignment="1">
      <alignment horizontal="left" vertical="center" wrapText="1"/>
    </xf>
    <xf numFmtId="0" fontId="37" fillId="3" borderId="0" xfId="0" applyFont="1" applyFill="1" applyAlignment="1">
      <alignment horizontal="center" vertical="center" wrapText="1"/>
    </xf>
    <xf numFmtId="0" fontId="27" fillId="3" borderId="0" xfId="0" applyFont="1" applyFill="1" applyAlignment="1">
      <alignment horizontal="center"/>
    </xf>
    <xf numFmtId="0" fontId="38" fillId="3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/>
    </xf>
    <xf numFmtId="0" fontId="39" fillId="4" borderId="0" xfId="0" applyFont="1" applyFill="1" applyAlignment="1">
      <alignment vertical="center" wrapText="1"/>
    </xf>
    <xf numFmtId="3" fontId="39" fillId="4" borderId="0" xfId="0" applyNumberFormat="1" applyFont="1" applyFill="1" applyAlignment="1">
      <alignment horizontal="right" vertical="center" wrapText="1"/>
    </xf>
    <xf numFmtId="166" fontId="39" fillId="4" borderId="0" xfId="0" applyNumberFormat="1" applyFont="1" applyFill="1" applyAlignment="1">
      <alignment horizontal="center" vertical="center" wrapText="1"/>
    </xf>
    <xf numFmtId="1" fontId="39" fillId="4" borderId="0" xfId="0" applyNumberFormat="1" applyFont="1" applyFill="1" applyAlignment="1">
      <alignment horizontal="center" vertical="center" wrapText="1"/>
    </xf>
    <xf numFmtId="3" fontId="37" fillId="3" borderId="0" xfId="0" applyNumberFormat="1" applyFont="1" applyFill="1" applyAlignment="1">
      <alignment horizontal="right" vertical="center" wrapText="1"/>
    </xf>
    <xf numFmtId="1" fontId="37" fillId="3" borderId="0" xfId="0" applyNumberFormat="1" applyFont="1" applyFill="1" applyAlignment="1">
      <alignment horizontal="center" vertical="center" wrapText="1"/>
    </xf>
    <xf numFmtId="3" fontId="39" fillId="4" borderId="0" xfId="0" applyNumberFormat="1" applyFont="1" applyFill="1" applyAlignment="1">
      <alignment horizontal="center" vertical="center" wrapText="1"/>
    </xf>
    <xf numFmtId="0" fontId="29" fillId="4" borderId="0" xfId="0" applyFont="1" applyFill="1"/>
    <xf numFmtId="3" fontId="39" fillId="4" borderId="0" xfId="0" applyNumberFormat="1" applyFont="1" applyFill="1" applyAlignment="1">
      <alignment vertical="center" wrapText="1"/>
    </xf>
    <xf numFmtId="0" fontId="39" fillId="4" borderId="0" xfId="0" applyFont="1" applyFill="1" applyAlignment="1">
      <alignment horizontal="right" vertical="center" wrapText="1"/>
    </xf>
    <xf numFmtId="0" fontId="29" fillId="4" borderId="0" xfId="0" applyFont="1" applyFill="1" applyAlignment="1">
      <alignment horizontal="center"/>
    </xf>
    <xf numFmtId="0" fontId="39" fillId="4" borderId="0" xfId="0" applyFont="1" applyFill="1" applyAlignment="1">
      <alignment horizontal="left" vertical="center" wrapText="1"/>
    </xf>
    <xf numFmtId="165" fontId="39" fillId="4" borderId="0" xfId="0" applyNumberFormat="1" applyFont="1" applyFill="1" applyAlignment="1">
      <alignment horizontal="center" vertical="center" wrapText="1"/>
    </xf>
    <xf numFmtId="0" fontId="39" fillId="4" borderId="0" xfId="0" applyFont="1" applyFill="1" applyAlignment="1">
      <alignment horizontal="center" vertical="center" wrapText="1"/>
    </xf>
    <xf numFmtId="1" fontId="39" fillId="4" borderId="0" xfId="0" applyNumberFormat="1" applyFont="1" applyFill="1" applyAlignment="1">
      <alignment horizontal="right" vertical="center" wrapText="1"/>
    </xf>
    <xf numFmtId="0" fontId="24" fillId="4" borderId="0" xfId="0" applyFont="1" applyFill="1" applyAlignment="1">
      <alignment horizontal="center" vertical="center"/>
    </xf>
    <xf numFmtId="0" fontId="39" fillId="4" borderId="0" xfId="0" applyFont="1" applyFill="1" applyAlignment="1">
      <alignment horizontal="justify" vertical="center" wrapText="1"/>
    </xf>
    <xf numFmtId="0" fontId="27" fillId="3" borderId="0" xfId="0" applyFont="1" applyFill="1" applyAlignment="1">
      <alignment horizontal="center" vertical="center"/>
    </xf>
    <xf numFmtId="3" fontId="39" fillId="4" borderId="0" xfId="0" applyNumberFormat="1" applyFont="1" applyFill="1" applyAlignment="1">
      <alignment horizontal="right" vertical="center"/>
    </xf>
    <xf numFmtId="3" fontId="37" fillId="3" borderId="0" xfId="0" applyNumberFormat="1" applyFont="1" applyFill="1" applyAlignment="1">
      <alignment horizontal="right" vertical="center"/>
    </xf>
    <xf numFmtId="3" fontId="37" fillId="3" borderId="0" xfId="0" applyNumberFormat="1" applyFont="1" applyFill="1" applyAlignment="1">
      <alignment horizontal="center" vertical="center" wrapText="1"/>
    </xf>
    <xf numFmtId="0" fontId="24" fillId="3" borderId="0" xfId="0" applyFont="1" applyFill="1"/>
    <xf numFmtId="49" fontId="39" fillId="4" borderId="0" xfId="20" applyNumberFormat="1" applyFont="1" applyFill="1" applyBorder="1" applyAlignment="1">
      <alignment horizontal="justify" vertical="center" wrapText="1"/>
    </xf>
    <xf numFmtId="0" fontId="24" fillId="0" borderId="0" xfId="0" applyFont="1"/>
    <xf numFmtId="0" fontId="39" fillId="0" borderId="0" xfId="0" applyFont="1"/>
    <xf numFmtId="16" fontId="37" fillId="3" borderId="0" xfId="0" applyNumberFormat="1" applyFont="1" applyFill="1" applyAlignment="1">
      <alignment horizontal="center" vertical="center" wrapText="1"/>
    </xf>
    <xf numFmtId="49" fontId="31" fillId="0" borderId="1" xfId="0" applyNumberFormat="1" applyFont="1" applyBorder="1"/>
    <xf numFmtId="0" fontId="9" fillId="0" borderId="1" xfId="0" applyFont="1" applyBorder="1"/>
    <xf numFmtId="0" fontId="35" fillId="0" borderId="1" xfId="0" applyFont="1" applyBorder="1" applyAlignment="1">
      <alignment horizontal="center" vertical="center"/>
    </xf>
    <xf numFmtId="0" fontId="37" fillId="3" borderId="0" xfId="0" applyFont="1" applyFill="1" applyAlignment="1">
      <alignment vertical="center" wrapText="1"/>
    </xf>
    <xf numFmtId="49" fontId="37" fillId="3" borderId="0" xfId="0" applyNumberFormat="1" applyFont="1" applyFill="1" applyAlignment="1">
      <alignment horizontal="center" vertical="center" wrapText="1"/>
    </xf>
    <xf numFmtId="0" fontId="28" fillId="3" borderId="0" xfId="0" applyFont="1" applyFill="1" applyAlignment="1">
      <alignment horizontal="center"/>
    </xf>
    <xf numFmtId="0" fontId="37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/>
    </xf>
    <xf numFmtId="0" fontId="37" fillId="4" borderId="0" xfId="0" applyFont="1" applyFill="1" applyAlignment="1">
      <alignment horizontal="left" vertical="center" wrapText="1"/>
    </xf>
    <xf numFmtId="3" fontId="37" fillId="4" borderId="0" xfId="0" applyNumberFormat="1" applyFont="1" applyFill="1" applyAlignment="1">
      <alignment horizontal="center" vertical="center" wrapText="1"/>
    </xf>
    <xf numFmtId="1" fontId="37" fillId="4" borderId="0" xfId="0" applyNumberFormat="1" applyFont="1" applyFill="1" applyAlignment="1">
      <alignment horizontal="center" vertical="center" wrapText="1"/>
    </xf>
    <xf numFmtId="0" fontId="37" fillId="4" borderId="0" xfId="0" applyFont="1" applyFill="1" applyAlignment="1">
      <alignment vertical="center" wrapText="1"/>
    </xf>
    <xf numFmtId="9" fontId="37" fillId="4" borderId="0" xfId="0" applyNumberFormat="1" applyFont="1" applyFill="1" applyAlignment="1">
      <alignment horizontal="center" vertical="center" wrapText="1"/>
    </xf>
    <xf numFmtId="49" fontId="37" fillId="4" borderId="0" xfId="0" applyNumberFormat="1" applyFont="1" applyFill="1" applyAlignment="1">
      <alignment horizontal="center" vertical="center" wrapText="1"/>
    </xf>
    <xf numFmtId="0" fontId="33" fillId="0" borderId="1" xfId="0" applyFont="1" applyBorder="1"/>
    <xf numFmtId="49" fontId="31" fillId="0" borderId="1" xfId="0" applyNumberFormat="1" applyFont="1" applyBorder="1"/>
    <xf numFmtId="0" fontId="38" fillId="3" borderId="0" xfId="0" applyFont="1" applyFill="1" applyAlignment="1">
      <alignment horizontal="center" vertical="center"/>
    </xf>
    <xf numFmtId="0" fontId="37" fillId="3" borderId="0" xfId="0" applyFont="1" applyFill="1" applyAlignment="1">
      <alignment vertical="center"/>
    </xf>
    <xf numFmtId="3" fontId="37" fillId="3" borderId="0" xfId="0" applyNumberFormat="1" applyFont="1" applyFill="1" applyAlignment="1">
      <alignment vertical="center"/>
    </xf>
    <xf numFmtId="3" fontId="37" fillId="3" borderId="0" xfId="0" applyNumberFormat="1" applyFont="1" applyFill="1" applyAlignment="1">
      <alignment vertical="center" wrapText="1"/>
    </xf>
    <xf numFmtId="1" fontId="39" fillId="3" borderId="0" xfId="0" applyNumberFormat="1" applyFont="1" applyFill="1" applyAlignment="1">
      <alignment horizontal="center" vertical="center" wrapText="1"/>
    </xf>
    <xf numFmtId="0" fontId="37" fillId="4" borderId="0" xfId="0" applyFont="1" applyFill="1" applyAlignment="1">
      <alignment vertical="center"/>
    </xf>
    <xf numFmtId="3" fontId="37" fillId="4" borderId="0" xfId="0" applyNumberFormat="1" applyFont="1" applyFill="1" applyAlignment="1">
      <alignment horizontal="right" vertical="center" wrapText="1"/>
    </xf>
    <xf numFmtId="3" fontId="37" fillId="4" borderId="0" xfId="0" applyNumberFormat="1" applyFont="1" applyFill="1" applyAlignment="1">
      <alignment vertical="center"/>
    </xf>
    <xf numFmtId="3" fontId="37" fillId="4" borderId="0" xfId="0" applyNumberFormat="1" applyFont="1" applyFill="1" applyAlignment="1">
      <alignment vertical="center" wrapText="1"/>
    </xf>
    <xf numFmtId="0" fontId="39" fillId="4" borderId="0" xfId="0" applyFont="1" applyFill="1" applyAlignment="1">
      <alignment vertical="center"/>
    </xf>
    <xf numFmtId="3" fontId="39" fillId="4" borderId="0" xfId="0" applyNumberFormat="1" applyFont="1" applyFill="1" applyAlignment="1">
      <alignment vertical="center"/>
    </xf>
    <xf numFmtId="3" fontId="39" fillId="4" borderId="0" xfId="0" applyNumberFormat="1" applyFont="1" applyFill="1"/>
    <xf numFmtId="3" fontId="39" fillId="4" borderId="0" xfId="0" applyNumberFormat="1" applyFont="1" applyFill="1" applyAlignment="1">
      <alignment wrapText="1"/>
    </xf>
    <xf numFmtId="0" fontId="30" fillId="2" borderId="0" xfId="0" applyFont="1" applyFill="1"/>
    <xf numFmtId="0" fontId="22" fillId="2" borderId="1" xfId="0" applyFont="1" applyFill="1" applyBorder="1"/>
    <xf numFmtId="0" fontId="35" fillId="2" borderId="1" xfId="0" applyFont="1" applyFill="1" applyBorder="1"/>
    <xf numFmtId="49" fontId="31" fillId="2" borderId="1" xfId="0" applyNumberFormat="1" applyFont="1" applyFill="1" applyBorder="1" applyAlignment="1">
      <alignment horizontal="center"/>
    </xf>
    <xf numFmtId="0" fontId="32" fillId="4" borderId="0" xfId="0" applyFont="1" applyFill="1" applyAlignment="1">
      <alignment vertical="center"/>
    </xf>
    <xf numFmtId="0" fontId="28" fillId="4" borderId="0" xfId="0" applyFont="1" applyFill="1" applyAlignment="1">
      <alignment horizontal="center" vertical="center" wrapText="1"/>
    </xf>
    <xf numFmtId="3" fontId="29" fillId="4" borderId="0" xfId="0" applyNumberFormat="1" applyFont="1" applyFill="1"/>
    <xf numFmtId="0" fontId="26" fillId="4" borderId="0" xfId="0" applyFont="1" applyFill="1" applyAlignment="1">
      <alignment vertical="center"/>
    </xf>
    <xf numFmtId="49" fontId="26" fillId="0" borderId="1" xfId="0" applyNumberFormat="1" applyFont="1" applyBorder="1" applyAlignment="1">
      <alignment horizontal="right"/>
    </xf>
    <xf numFmtId="0" fontId="41" fillId="0" borderId="1" xfId="0" applyFont="1" applyBorder="1"/>
    <xf numFmtId="49" fontId="34" fillId="0" borderId="1" xfId="0" applyNumberFormat="1" applyFont="1" applyBorder="1" applyAlignment="1">
      <alignment horizontal="right" vertical="center"/>
    </xf>
    <xf numFmtId="0" fontId="39" fillId="4" borderId="0" xfId="0" applyFont="1" applyFill="1" applyAlignment="1">
      <alignment horizontal="justify" vertical="center"/>
    </xf>
    <xf numFmtId="0" fontId="37" fillId="3" borderId="0" xfId="0" applyFont="1" applyFill="1" applyAlignment="1">
      <alignment horizontal="center" vertical="top" wrapText="1"/>
    </xf>
    <xf numFmtId="0" fontId="28" fillId="3" borderId="0" xfId="0" applyFont="1" applyFill="1" applyAlignment="1">
      <alignment horizontal="center" vertical="top"/>
    </xf>
    <xf numFmtId="0" fontId="38" fillId="3" borderId="0" xfId="0" applyFont="1" applyFill="1" applyAlignment="1">
      <alignment horizontal="center" vertical="top" wrapText="1"/>
    </xf>
    <xf numFmtId="1" fontId="38" fillId="3" borderId="0" xfId="0" applyNumberFormat="1" applyFont="1" applyFill="1" applyAlignment="1">
      <alignment horizontal="center" vertical="top" wrapText="1"/>
    </xf>
    <xf numFmtId="164" fontId="37" fillId="3" borderId="0" xfId="0" applyNumberFormat="1" applyFont="1" applyFill="1" applyAlignment="1">
      <alignment horizontal="right" vertical="center" wrapText="1"/>
    </xf>
    <xf numFmtId="166" fontId="37" fillId="3" borderId="0" xfId="0" applyNumberFormat="1" applyFont="1" applyFill="1" applyAlignment="1">
      <alignment horizontal="center" vertical="center" wrapText="1"/>
    </xf>
    <xf numFmtId="49" fontId="34" fillId="0" borderId="1" xfId="0" applyNumberFormat="1" applyFont="1" applyBorder="1" applyAlignment="1">
      <alignment horizontal="right" vertical="center"/>
    </xf>
    <xf numFmtId="0" fontId="35" fillId="0" borderId="1" xfId="0" applyFont="1" applyBorder="1"/>
    <xf numFmtId="0" fontId="38" fillId="3" borderId="0" xfId="0" applyFont="1" applyFill="1" applyAlignment="1">
      <alignment horizontal="center" wrapText="1"/>
    </xf>
    <xf numFmtId="0" fontId="10" fillId="0" borderId="1" xfId="0" applyFont="1" applyBorder="1" applyAlignment="1">
      <alignment horizontal="justify" vertical="center"/>
    </xf>
    <xf numFmtId="3" fontId="28" fillId="3" borderId="0" xfId="0" applyNumberFormat="1" applyFont="1" applyFill="1" applyAlignment="1">
      <alignment vertical="center"/>
    </xf>
    <xf numFmtId="166" fontId="28" fillId="3" borderId="0" xfId="0" applyNumberFormat="1" applyFont="1" applyFill="1" applyAlignment="1">
      <alignment horizontal="center" vertical="center"/>
    </xf>
    <xf numFmtId="0" fontId="24" fillId="4" borderId="0" xfId="0" applyFont="1" applyFill="1"/>
    <xf numFmtId="0" fontId="24" fillId="4" borderId="0" xfId="0" applyFont="1" applyFill="1" applyAlignment="1">
      <alignment horizontal="center"/>
    </xf>
    <xf numFmtId="0" fontId="25" fillId="4" borderId="0" xfId="0" applyFont="1" applyFill="1" applyAlignment="1">
      <alignment vertical="center" wrapText="1"/>
    </xf>
    <xf numFmtId="166" fontId="37" fillId="4" borderId="0" xfId="0" applyNumberFormat="1" applyFont="1" applyFill="1" applyAlignment="1">
      <alignment horizontal="center" vertical="center" wrapText="1"/>
    </xf>
    <xf numFmtId="0" fontId="29" fillId="4" borderId="0" xfId="0" applyFont="1" applyFill="1" applyAlignment="1">
      <alignment wrapText="1"/>
    </xf>
    <xf numFmtId="166" fontId="29" fillId="4" borderId="0" xfId="0" applyNumberFormat="1" applyFont="1" applyFill="1" applyAlignment="1">
      <alignment horizontal="center"/>
    </xf>
    <xf numFmtId="166" fontId="39" fillId="4" borderId="0" xfId="0" applyNumberFormat="1" applyFont="1" applyFill="1" applyAlignment="1">
      <alignment horizontal="center" wrapText="1"/>
    </xf>
    <xf numFmtId="0" fontId="37" fillId="3" borderId="0" xfId="0" applyFont="1" applyFill="1" applyAlignment="1">
      <alignment horizontal="center" wrapText="1"/>
    </xf>
    <xf numFmtId="0" fontId="3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/>
    <xf numFmtId="0" fontId="37" fillId="4" borderId="0" xfId="0" applyFont="1" applyFill="1" applyAlignment="1">
      <alignment horizontal="right" vertical="center" wrapText="1"/>
    </xf>
    <xf numFmtId="3" fontId="28" fillId="4" borderId="0" xfId="0" applyNumberFormat="1" applyFont="1" applyFill="1" applyAlignment="1">
      <alignment horizontal="right" vertical="center" wrapText="1"/>
    </xf>
    <xf numFmtId="0" fontId="28" fillId="3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left" vertical="center" wrapText="1"/>
    </xf>
    <xf numFmtId="3" fontId="28" fillId="3" borderId="0" xfId="0" applyNumberFormat="1" applyFont="1" applyFill="1" applyAlignment="1">
      <alignment vertical="center" wrapText="1"/>
    </xf>
    <xf numFmtId="3" fontId="28" fillId="4" borderId="0" xfId="0" applyNumberFormat="1" applyFont="1" applyFill="1" applyAlignment="1">
      <alignment vertical="center" wrapText="1"/>
    </xf>
    <xf numFmtId="49" fontId="26" fillId="0" borderId="1" xfId="0" applyNumberFormat="1" applyFont="1" applyBorder="1" applyAlignment="1">
      <alignment horizontal="right"/>
    </xf>
    <xf numFmtId="0" fontId="30" fillId="0" borderId="0" xfId="0" applyFont="1" applyAlignment="1">
      <alignment horizontal="justify" vertical="center"/>
    </xf>
    <xf numFmtId="3" fontId="29" fillId="4" borderId="0" xfId="0" applyNumberFormat="1" applyFont="1" applyFill="1" applyAlignment="1">
      <alignment vertical="center" wrapText="1"/>
    </xf>
    <xf numFmtId="49" fontId="34" fillId="0" borderId="1" xfId="0" applyNumberFormat="1" applyFont="1" applyBorder="1" applyAlignment="1">
      <alignment horizontal="right"/>
    </xf>
    <xf numFmtId="0" fontId="42" fillId="0" borderId="0" xfId="0" applyFont="1"/>
    <xf numFmtId="0" fontId="40" fillId="4" borderId="0" xfId="0" applyFont="1" applyFill="1" applyAlignment="1">
      <alignment horizontal="center" vertical="center" wrapText="1"/>
    </xf>
    <xf numFmtId="164" fontId="39" fillId="4" borderId="0" xfId="0" applyNumberFormat="1" applyFont="1" applyFill="1" applyAlignment="1">
      <alignment horizontal="center" vertical="center" wrapText="1"/>
    </xf>
    <xf numFmtId="10" fontId="39" fillId="4" borderId="0" xfId="0" applyNumberFormat="1" applyFont="1" applyFill="1" applyAlignment="1">
      <alignment horizontal="center" vertical="center" wrapText="1"/>
    </xf>
    <xf numFmtId="164" fontId="37" fillId="3" borderId="0" xfId="0" applyNumberFormat="1" applyFont="1" applyFill="1" applyAlignment="1">
      <alignment horizontal="center" vertical="center" wrapText="1"/>
    </xf>
    <xf numFmtId="0" fontId="37" fillId="3" borderId="0" xfId="0" applyFont="1" applyFill="1" applyAlignment="1">
      <alignment horizontal="right" vertical="center" wrapText="1"/>
    </xf>
    <xf numFmtId="0" fontId="39" fillId="3" borderId="0" xfId="0" applyFont="1" applyFill="1" applyAlignment="1">
      <alignment horizontal="right" vertical="center" wrapText="1"/>
    </xf>
    <xf numFmtId="49" fontId="31" fillId="0" borderId="1" xfId="0" applyNumberFormat="1" applyFont="1" applyBorder="1" applyAlignment="1">
      <alignment horizontal="left"/>
    </xf>
    <xf numFmtId="0" fontId="28" fillId="3" borderId="0" xfId="0" applyFont="1" applyFill="1" applyAlignment="1">
      <alignment horizontal="left" vertical="top" wrapText="1"/>
    </xf>
    <xf numFmtId="164" fontId="28" fillId="3" borderId="0" xfId="0" applyNumberFormat="1" applyFont="1" applyFill="1" applyAlignment="1">
      <alignment horizontal="right" vertical="center" wrapText="1"/>
    </xf>
    <xf numFmtId="1" fontId="29" fillId="4" borderId="0" xfId="0" applyNumberFormat="1" applyFont="1" applyFill="1" applyAlignment="1">
      <alignment horizontal="center" vertical="center" wrapText="1"/>
    </xf>
    <xf numFmtId="1" fontId="28" fillId="3" borderId="0" xfId="0" applyNumberFormat="1" applyFont="1" applyFill="1" applyAlignment="1">
      <alignment horizontal="center" vertical="center" wrapText="1"/>
    </xf>
    <xf numFmtId="10" fontId="28" fillId="3" borderId="0" xfId="0" applyNumberFormat="1" applyFont="1" applyFill="1" applyAlignment="1">
      <alignment horizontal="center" vertical="center" wrapText="1"/>
    </xf>
    <xf numFmtId="166" fontId="29" fillId="4" borderId="0" xfId="0" applyNumberFormat="1" applyFont="1" applyFill="1" applyAlignment="1">
      <alignment horizontal="center" vertical="center"/>
    </xf>
    <xf numFmtId="0" fontId="29" fillId="4" borderId="0" xfId="0" applyFont="1" applyFill="1" applyAlignment="1">
      <alignment horizontal="left" vertical="center"/>
    </xf>
    <xf numFmtId="16" fontId="29" fillId="4" borderId="0" xfId="0" applyNumberFormat="1" applyFont="1" applyFill="1" applyAlignment="1">
      <alignment horizontal="center" vertical="center" wrapText="1"/>
    </xf>
    <xf numFmtId="1" fontId="28" fillId="3" borderId="0" xfId="0" applyNumberFormat="1" applyFont="1" applyFill="1" applyAlignment="1">
      <alignment horizontal="center" vertical="center"/>
    </xf>
    <xf numFmtId="4" fontId="28" fillId="4" borderId="0" xfId="0" applyNumberFormat="1" applyFont="1" applyFill="1" applyAlignment="1">
      <alignment horizontal="center" vertical="center" wrapText="1"/>
    </xf>
    <xf numFmtId="10" fontId="29" fillId="4" borderId="0" xfId="0" applyNumberFormat="1" applyFont="1" applyFill="1" applyAlignment="1">
      <alignment horizontal="center" vertical="center" wrapText="1"/>
    </xf>
    <xf numFmtId="10" fontId="33" fillId="0" borderId="1" xfId="0" applyNumberFormat="1" applyFont="1" applyBorder="1"/>
    <xf numFmtId="166" fontId="39" fillId="4" borderId="0" xfId="0" applyNumberFormat="1" applyFont="1" applyFill="1" applyAlignment="1">
      <alignment horizontal="center" vertical="center"/>
    </xf>
    <xf numFmtId="3" fontId="29" fillId="4" borderId="0" xfId="0" applyNumberFormat="1" applyFont="1" applyFill="1" applyAlignment="1">
      <alignment horizontal="right" vertical="center"/>
    </xf>
    <xf numFmtId="1" fontId="39" fillId="4" borderId="0" xfId="0" applyNumberFormat="1" applyFont="1" applyFill="1" applyAlignment="1">
      <alignment horizontal="center" vertical="center"/>
    </xf>
    <xf numFmtId="0" fontId="29" fillId="4" borderId="0" xfId="0" applyFont="1" applyFill="1" applyAlignment="1">
      <alignment horizontal="right" vertical="center"/>
    </xf>
    <xf numFmtId="1" fontId="37" fillId="3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49" fontId="31" fillId="0" borderId="1" xfId="0" applyNumberFormat="1" applyFont="1" applyBorder="1" applyAlignment="1">
      <alignment vertical="center"/>
    </xf>
    <xf numFmtId="0" fontId="29" fillId="4" borderId="0" xfId="0" applyFont="1" applyFill="1" applyAlignment="1">
      <alignment vertical="center"/>
    </xf>
    <xf numFmtId="3" fontId="29" fillId="4" borderId="0" xfId="0" applyNumberFormat="1" applyFont="1" applyFill="1" applyAlignment="1">
      <alignment vertical="center"/>
    </xf>
    <xf numFmtId="165" fontId="29" fillId="4" borderId="0" xfId="0" applyNumberFormat="1" applyFont="1" applyFill="1" applyAlignment="1">
      <alignment horizontal="center" vertical="center"/>
    </xf>
    <xf numFmtId="1" fontId="29" fillId="4" borderId="0" xfId="0" applyNumberFormat="1" applyFont="1" applyFill="1" applyAlignment="1">
      <alignment horizontal="center" vertical="center"/>
    </xf>
    <xf numFmtId="3" fontId="28" fillId="3" borderId="0" xfId="0" applyNumberFormat="1" applyFont="1" applyFill="1" applyAlignment="1">
      <alignment horizontal="center" vertical="center"/>
    </xf>
    <xf numFmtId="3" fontId="28" fillId="3" borderId="0" xfId="0" applyNumberFormat="1" applyFont="1" applyFill="1" applyAlignment="1">
      <alignment horizontal="right" vertical="center"/>
    </xf>
    <xf numFmtId="0" fontId="2" fillId="0" borderId="1" xfId="0" applyFont="1" applyBorder="1"/>
    <xf numFmtId="49" fontId="26" fillId="0" borderId="1" xfId="0" applyNumberFormat="1" applyFont="1" applyBorder="1" applyAlignment="1">
      <alignment horizontal="right" vertical="center"/>
    </xf>
    <xf numFmtId="49" fontId="26" fillId="0" borderId="1" xfId="0" applyNumberFormat="1" applyFont="1" applyBorder="1" applyAlignment="1">
      <alignment horizontal="right" vertical="center"/>
    </xf>
    <xf numFmtId="0" fontId="29" fillId="4" borderId="0" xfId="0" applyFont="1" applyFill="1" applyAlignment="1">
      <alignment horizontal="right"/>
    </xf>
    <xf numFmtId="0" fontId="28" fillId="4" borderId="0" xfId="0" applyFont="1" applyFill="1" applyAlignment="1">
      <alignment horizontal="right" vertical="center"/>
    </xf>
    <xf numFmtId="0" fontId="28" fillId="4" borderId="0" xfId="0" applyFont="1" applyFill="1" applyAlignment="1">
      <alignment horizontal="center" vertical="center"/>
    </xf>
    <xf numFmtId="2" fontId="28" fillId="4" borderId="0" xfId="0" applyNumberFormat="1" applyFont="1" applyFill="1" applyAlignment="1">
      <alignment horizontal="center" vertical="center"/>
    </xf>
    <xf numFmtId="0" fontId="33" fillId="0" borderId="1" xfId="0" applyFont="1" applyBorder="1"/>
    <xf numFmtId="9" fontId="29" fillId="4" borderId="0" xfId="0" applyNumberFormat="1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right" vertical="center"/>
    </xf>
    <xf numFmtId="1" fontId="28" fillId="3" borderId="0" xfId="0" applyNumberFormat="1" applyFont="1" applyFill="1" applyAlignment="1">
      <alignment horizontal="right" vertical="center"/>
    </xf>
    <xf numFmtId="49" fontId="29" fillId="4" borderId="0" xfId="0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justify" vertical="center"/>
    </xf>
    <xf numFmtId="0" fontId="28" fillId="4" borderId="0" xfId="0" applyFont="1" applyFill="1" applyAlignment="1">
      <alignment vertical="center"/>
    </xf>
    <xf numFmtId="3" fontId="29" fillId="4" borderId="0" xfId="0" applyNumberFormat="1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vertical="center"/>
    </xf>
    <xf numFmtId="166" fontId="28" fillId="3" borderId="0" xfId="0" applyNumberFormat="1" applyFont="1" applyFill="1" applyAlignment="1">
      <alignment horizontal="center" vertical="center" wrapText="1"/>
    </xf>
    <xf numFmtId="166" fontId="28" fillId="4" borderId="0" xfId="0" applyNumberFormat="1" applyFont="1" applyFill="1" applyAlignment="1">
      <alignment horizontal="center" vertical="center" wrapText="1"/>
    </xf>
    <xf numFmtId="3" fontId="28" fillId="4" borderId="0" xfId="0" applyNumberFormat="1" applyFont="1" applyFill="1" applyAlignment="1">
      <alignment horizontal="center" vertical="center"/>
    </xf>
    <xf numFmtId="3" fontId="28" fillId="4" borderId="0" xfId="0" applyNumberFormat="1" applyFont="1" applyFill="1" applyAlignment="1">
      <alignment horizontal="right" vertical="center"/>
    </xf>
    <xf numFmtId="1" fontId="28" fillId="4" borderId="0" xfId="0" applyNumberFormat="1" applyFont="1" applyFill="1" applyAlignment="1">
      <alignment horizontal="center" vertical="center"/>
    </xf>
    <xf numFmtId="3" fontId="28" fillId="4" borderId="0" xfId="0" applyNumberFormat="1" applyFont="1" applyFill="1" applyAlignment="1">
      <alignment horizontal="center" vertical="center" wrapText="1"/>
    </xf>
    <xf numFmtId="0" fontId="29" fillId="4" borderId="0" xfId="0" applyFont="1" applyFill="1" applyAlignment="1">
      <alignment vertical="center"/>
    </xf>
    <xf numFmtId="0" fontId="28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 wrapText="1"/>
    </xf>
    <xf numFmtId="0" fontId="27" fillId="3" borderId="0" xfId="0" applyFont="1" applyFill="1" applyAlignment="1">
      <alignment horizontal="center" vertical="center"/>
    </xf>
    <xf numFmtId="0" fontId="29" fillId="4" borderId="0" xfId="0" applyFont="1" applyFill="1" applyAlignment="1">
      <alignment horizontal="center" vertical="center" wrapText="1"/>
    </xf>
    <xf numFmtId="3" fontId="29" fillId="4" borderId="0" xfId="0" applyNumberFormat="1" applyFont="1" applyFill="1" applyAlignment="1">
      <alignment horizontal="right" vertical="center"/>
    </xf>
    <xf numFmtId="166" fontId="29" fillId="4" borderId="0" xfId="0" applyNumberFormat="1" applyFont="1" applyFill="1" applyAlignment="1">
      <alignment horizontal="center" vertical="center"/>
    </xf>
    <xf numFmtId="1" fontId="29" fillId="4" borderId="0" xfId="0" applyNumberFormat="1" applyFont="1" applyFill="1" applyAlignment="1">
      <alignment horizontal="center" vertical="center"/>
    </xf>
    <xf numFmtId="3" fontId="28" fillId="3" borderId="0" xfId="0" applyNumberFormat="1" applyFont="1" applyFill="1" applyAlignment="1">
      <alignment horizontal="right" vertical="center"/>
    </xf>
    <xf numFmtId="1" fontId="28" fillId="3" borderId="0" xfId="0" applyNumberFormat="1" applyFont="1" applyFill="1" applyAlignment="1">
      <alignment horizontal="center" vertical="center"/>
    </xf>
    <xf numFmtId="9" fontId="29" fillId="4" borderId="0" xfId="0" applyNumberFormat="1" applyFont="1" applyFill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49" fontId="7" fillId="0" borderId="1" xfId="0" applyNumberFormat="1" applyFont="1" applyBorder="1" applyAlignment="1">
      <alignment horizontal="right"/>
    </xf>
    <xf numFmtId="0" fontId="28" fillId="4" borderId="0" xfId="0" applyFont="1" applyFill="1" applyAlignment="1">
      <alignment vertical="center"/>
    </xf>
    <xf numFmtId="0" fontId="29" fillId="4" borderId="0" xfId="0" applyFont="1" applyFill="1" applyAlignment="1">
      <alignment horizontal="right" vertical="center"/>
    </xf>
    <xf numFmtId="0" fontId="28" fillId="4" borderId="0" xfId="0" applyFont="1" applyFill="1" applyAlignment="1">
      <alignment horizontal="center" vertical="center" wrapText="1"/>
    </xf>
    <xf numFmtId="1" fontId="29" fillId="4" borderId="0" xfId="0" applyNumberFormat="1" applyFont="1" applyFill="1" applyAlignment="1">
      <alignment vertical="center"/>
    </xf>
    <xf numFmtId="49" fontId="29" fillId="4" borderId="0" xfId="0" applyNumberFormat="1" applyFont="1" applyFill="1" applyAlignment="1">
      <alignment horizontal="center" vertical="center" wrapText="1"/>
    </xf>
    <xf numFmtId="166" fontId="28" fillId="3" borderId="0" xfId="0" applyNumberFormat="1" applyFont="1" applyFill="1" applyAlignment="1">
      <alignment horizontal="center" vertical="center"/>
    </xf>
    <xf numFmtId="0" fontId="28" fillId="4" borderId="0" xfId="0" applyFont="1" applyFill="1" applyAlignment="1">
      <alignment horizontal="right" vertical="center"/>
    </xf>
    <xf numFmtId="166" fontId="28" fillId="4" borderId="0" xfId="0" applyNumberFormat="1" applyFont="1" applyFill="1" applyAlignment="1">
      <alignment horizontal="center" vertical="center"/>
    </xf>
    <xf numFmtId="166" fontId="28" fillId="4" borderId="0" xfId="0" applyNumberFormat="1" applyFont="1" applyFill="1" applyAlignment="1">
      <alignment horizontal="center" vertical="center"/>
    </xf>
    <xf numFmtId="0" fontId="28" fillId="3" borderId="0" xfId="0" applyFont="1" applyFill="1" applyAlignment="1">
      <alignment vertical="center" wrapText="1"/>
    </xf>
    <xf numFmtId="0" fontId="28" fillId="3" borderId="0" xfId="0" applyFont="1" applyFill="1" applyAlignment="1">
      <alignment vertical="center"/>
    </xf>
    <xf numFmtId="165" fontId="29" fillId="4" borderId="0" xfId="0" applyNumberFormat="1" applyFont="1" applyFill="1" applyAlignment="1">
      <alignment horizontal="right" vertical="center" wrapText="1"/>
    </xf>
    <xf numFmtId="0" fontId="29" fillId="3" borderId="0" xfId="0" applyFont="1" applyFill="1" applyAlignment="1">
      <alignment horizontal="justify" vertical="center" wrapText="1"/>
    </xf>
    <xf numFmtId="0" fontId="37" fillId="3" borderId="0" xfId="0" applyFont="1" applyFill="1" applyAlignment="1">
      <alignment horizontal="center" vertical="center"/>
    </xf>
    <xf numFmtId="0" fontId="28" fillId="4" borderId="0" xfId="0" applyFont="1" applyFill="1" applyAlignment="1">
      <alignment horizontal="left" vertical="center" wrapText="1"/>
    </xf>
    <xf numFmtId="164" fontId="28" fillId="4" borderId="0" xfId="0" applyNumberFormat="1" applyFont="1" applyFill="1" applyAlignment="1">
      <alignment horizontal="right" vertical="center" wrapText="1"/>
    </xf>
    <xf numFmtId="0" fontId="28" fillId="3" borderId="0" xfId="0" applyFont="1" applyFill="1" applyAlignment="1">
      <alignment horizontal="justify" vertical="center" wrapText="1"/>
    </xf>
    <xf numFmtId="0" fontId="28" fillId="3" borderId="0" xfId="0" applyFont="1" applyFill="1" applyAlignment="1">
      <alignment horizontal="right" vertical="center" wrapText="1"/>
    </xf>
    <xf numFmtId="164" fontId="29" fillId="4" borderId="0" xfId="0" applyNumberFormat="1" applyFont="1" applyFill="1" applyAlignment="1">
      <alignment horizontal="center" vertical="center"/>
    </xf>
    <xf numFmtId="0" fontId="0" fillId="0" borderId="2" xfId="0" applyBorder="1"/>
    <xf numFmtId="0" fontId="44" fillId="0" borderId="0" xfId="0" applyFont="1" applyAlignment="1">
      <alignment horizontal="justify" vertical="center"/>
    </xf>
    <xf numFmtId="0" fontId="43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8" fillId="3" borderId="0" xfId="0" applyFont="1" applyFill="1"/>
    <xf numFmtId="2" fontId="29" fillId="4" borderId="0" xfId="0" applyNumberFormat="1" applyFont="1" applyFill="1" applyAlignment="1">
      <alignment horizontal="center" vertical="center" wrapText="1"/>
    </xf>
    <xf numFmtId="0" fontId="7" fillId="0" borderId="1" xfId="0" applyFont="1" applyBorder="1"/>
    <xf numFmtId="49" fontId="28" fillId="3" borderId="0" xfId="0" applyNumberFormat="1" applyFont="1" applyFill="1" applyAlignment="1">
      <alignment horizontal="center" vertical="center" wrapText="1"/>
    </xf>
    <xf numFmtId="0" fontId="29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7" fillId="0" borderId="1" xfId="0" applyFont="1" applyBorder="1" applyAlignment="1">
      <alignment horizontal="right"/>
    </xf>
    <xf numFmtId="0" fontId="45" fillId="0" borderId="1" xfId="0" applyFont="1" applyBorder="1" applyAlignment="1">
      <alignment horizontal="right" vertical="center"/>
    </xf>
    <xf numFmtId="0" fontId="14" fillId="0" borderId="0" xfId="20"/>
    <xf numFmtId="0" fontId="14" fillId="0" borderId="0" xfId="20" applyFill="1"/>
    <xf numFmtId="0" fontId="14" fillId="0" borderId="0" xfId="20" applyFill="1" applyAlignment="1">
      <alignment wrapText="1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3" fontId="28" fillId="0" borderId="0" xfId="0" applyNumberFormat="1" applyFont="1" applyAlignment="1">
      <alignment horizontal="right" vertical="center" wrapText="1"/>
    </xf>
    <xf numFmtId="3" fontId="28" fillId="0" borderId="0" xfId="0" applyNumberFormat="1" applyFont="1" applyAlignment="1">
      <alignment horizontal="right" vertical="center"/>
    </xf>
    <xf numFmtId="3" fontId="28" fillId="0" borderId="0" xfId="0" applyNumberFormat="1" applyFont="1" applyAlignment="1">
      <alignment horizontal="center" vertical="center"/>
    </xf>
    <xf numFmtId="3" fontId="28" fillId="0" borderId="0" xfId="0" applyNumberFormat="1" applyFont="1" applyAlignment="1">
      <alignment horizontal="center" vertical="center" wrapText="1"/>
    </xf>
    <xf numFmtId="167" fontId="0" fillId="0" borderId="0" xfId="0" applyNumberFormat="1"/>
    <xf numFmtId="165" fontId="39" fillId="4" borderId="0" xfId="0" applyNumberFormat="1" applyFont="1" applyFill="1" applyAlignment="1">
      <alignment horizontal="right" vertical="center" wrapText="1"/>
    </xf>
    <xf numFmtId="166" fontId="29" fillId="4" borderId="0" xfId="0" applyNumberFormat="1" applyFont="1" applyFill="1" applyAlignment="1">
      <alignment horizontal="right" vertical="center" wrapText="1"/>
    </xf>
    <xf numFmtId="0" fontId="37" fillId="3" borderId="0" xfId="0" applyFont="1" applyFill="1" applyAlignment="1">
      <alignment horizontal="left" vertical="center"/>
    </xf>
    <xf numFmtId="0" fontId="47" fillId="0" borderId="0" xfId="0" applyFont="1" applyAlignment="1">
      <alignment horizontal="justify" vertical="center"/>
    </xf>
    <xf numFmtId="3" fontId="29" fillId="0" borderId="0" xfId="0" applyNumberFormat="1" applyFont="1" applyAlignment="1">
      <alignment horizontal="right" vertical="center"/>
    </xf>
    <xf numFmtId="166" fontId="29" fillId="4" borderId="0" xfId="0" applyNumberFormat="1" applyFont="1" applyFill="1" applyAlignment="1">
      <alignment horizontal="right" vertical="center"/>
    </xf>
    <xf numFmtId="9" fontId="28" fillId="3" borderId="0" xfId="0" applyNumberFormat="1" applyFont="1" applyFill="1" applyAlignment="1">
      <alignment horizontal="center" vertical="center" wrapText="1"/>
    </xf>
    <xf numFmtId="0" fontId="37" fillId="3" borderId="0" xfId="0" applyFont="1" applyFill="1" applyAlignment="1">
      <alignment horizontal="center" vertical="center" wrapText="1"/>
    </xf>
    <xf numFmtId="0" fontId="39" fillId="4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39" fillId="4" borderId="0" xfId="0" applyFont="1" applyFill="1" applyAlignment="1">
      <alignment horizontal="center" vertical="center" wrapText="1"/>
    </xf>
    <xf numFmtId="49" fontId="29" fillId="4" borderId="0" xfId="0" applyNumberFormat="1" applyFont="1" applyFill="1" applyAlignment="1">
      <alignment horizontal="center" vertical="center" wrapText="1"/>
    </xf>
    <xf numFmtId="164" fontId="28" fillId="4" borderId="0" xfId="0" applyNumberFormat="1" applyFont="1" applyFill="1" applyAlignment="1">
      <alignment horizontal="right" vertical="center"/>
    </xf>
    <xf numFmtId="9" fontId="37" fillId="3" borderId="0" xfId="0" applyNumberFormat="1" applyFont="1" applyFill="1" applyAlignment="1">
      <alignment horizontal="center" vertical="center" wrapText="1"/>
    </xf>
    <xf numFmtId="0" fontId="29" fillId="3" borderId="0" xfId="0" applyFont="1" applyFill="1" applyAlignment="1">
      <alignment horizontal="center"/>
    </xf>
    <xf numFmtId="0" fontId="39" fillId="3" borderId="0" xfId="0" applyFont="1" applyFill="1" applyAlignment="1">
      <alignment vertical="center" wrapText="1"/>
    </xf>
    <xf numFmtId="164" fontId="39" fillId="3" borderId="0" xfId="0" applyNumberFormat="1" applyFont="1" applyFill="1" applyAlignment="1">
      <alignment horizontal="center" vertical="center" wrapText="1"/>
    </xf>
    <xf numFmtId="0" fontId="38" fillId="3" borderId="0" xfId="0" applyFont="1" applyFill="1" applyAlignment="1">
      <alignment horizontal="center" vertical="center" wrapText="1"/>
    </xf>
    <xf numFmtId="3" fontId="29" fillId="4" borderId="0" xfId="0" applyNumberFormat="1" applyFont="1" applyFill="1" applyAlignment="1">
      <alignment horizontal="left" vertical="center" wrapText="1"/>
    </xf>
    <xf numFmtId="0" fontId="28" fillId="4" borderId="0" xfId="0" applyFont="1" applyFill="1" applyAlignment="1">
      <alignment horizontal="justify" vertical="center" wrapText="1"/>
    </xf>
    <xf numFmtId="0" fontId="49" fillId="0" borderId="0" xfId="0" applyFont="1" applyAlignment="1">
      <alignment vertical="center"/>
    </xf>
    <xf numFmtId="0" fontId="50" fillId="0" borderId="0" xfId="0" applyFont="1"/>
    <xf numFmtId="10" fontId="39" fillId="4" borderId="0" xfId="0" applyNumberFormat="1" applyFont="1" applyFill="1" applyAlignment="1">
      <alignment horizontal="center" wrapText="1"/>
    </xf>
    <xf numFmtId="0" fontId="39" fillId="4" borderId="0" xfId="0" applyFont="1" applyFill="1" applyAlignment="1">
      <alignment horizontal="center" wrapText="1"/>
    </xf>
    <xf numFmtId="0" fontId="51" fillId="0" borderId="0" xfId="0" applyFont="1"/>
    <xf numFmtId="3" fontId="53" fillId="0" borderId="0" xfId="0" applyNumberFormat="1" applyFont="1" applyAlignment="1">
      <alignment horizontal="right" vertical="center"/>
    </xf>
    <xf numFmtId="0" fontId="53" fillId="0" borderId="0" xfId="0" applyFont="1" applyAlignment="1">
      <alignment horizontal="right" vertical="center"/>
    </xf>
    <xf numFmtId="0" fontId="52" fillId="0" borderId="0" xfId="0" applyFont="1" applyAlignment="1">
      <alignment horizontal="right" vertical="center"/>
    </xf>
    <xf numFmtId="0" fontId="48" fillId="3" borderId="0" xfId="0" applyFont="1" applyFill="1" applyAlignment="1">
      <alignment horizontal="justify" vertical="center" wrapText="1"/>
    </xf>
    <xf numFmtId="0" fontId="0" fillId="4" borderId="0" xfId="0" applyFill="1"/>
    <xf numFmtId="0" fontId="0" fillId="4" borderId="3" xfId="0" applyFill="1" applyBorder="1"/>
    <xf numFmtId="166" fontId="39" fillId="0" borderId="0" xfId="0" applyNumberFormat="1" applyFont="1" applyAlignment="1">
      <alignment horizontal="center" vertical="center" wrapText="1"/>
    </xf>
    <xf numFmtId="0" fontId="39" fillId="3" borderId="0" xfId="0" applyFont="1" applyFill="1" applyAlignment="1">
      <alignment horizontal="center" vertical="center" wrapText="1"/>
    </xf>
    <xf numFmtId="164" fontId="39" fillId="4" borderId="0" xfId="0" applyNumberFormat="1" applyFont="1" applyFill="1" applyAlignment="1">
      <alignment horizontal="center" wrapText="1"/>
    </xf>
    <xf numFmtId="0" fontId="54" fillId="0" borderId="0" xfId="0" applyFont="1"/>
    <xf numFmtId="3" fontId="54" fillId="0" borderId="0" xfId="0" applyNumberFormat="1" applyFont="1"/>
    <xf numFmtId="3" fontId="54" fillId="0" borderId="0" xfId="0" applyNumberFormat="1" applyFont="1" applyAlignment="1">
      <alignment horizontal="right"/>
    </xf>
    <xf numFmtId="10" fontId="54" fillId="0" borderId="0" xfId="0" applyNumberFormat="1" applyFont="1" applyAlignment="1">
      <alignment horizontal="right"/>
    </xf>
    <xf numFmtId="3" fontId="55" fillId="0" borderId="0" xfId="0" applyNumberFormat="1" applyFont="1" applyAlignment="1">
      <alignment horizontal="right" vertical="center" wrapText="1"/>
    </xf>
    <xf numFmtId="0" fontId="55" fillId="0" borderId="0" xfId="0" applyFont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14" fontId="28" fillId="3" borderId="0" xfId="0" applyNumberFormat="1" applyFont="1" applyFill="1" applyAlignment="1">
      <alignment horizontal="center" vertical="center" wrapText="1"/>
    </xf>
    <xf numFmtId="14" fontId="37" fillId="3" borderId="0" xfId="0" applyNumberFormat="1" applyFont="1" applyFill="1" applyAlignment="1">
      <alignment horizontal="center" vertical="center" wrapText="1"/>
    </xf>
    <xf numFmtId="14" fontId="28" fillId="3" borderId="0" xfId="0" applyNumberFormat="1" applyFont="1" applyFill="1" applyAlignment="1">
      <alignment horizontal="center"/>
    </xf>
    <xf numFmtId="14" fontId="28" fillId="3" borderId="0" xfId="0" applyNumberFormat="1" applyFont="1" applyFill="1" applyAlignment="1">
      <alignment horizontal="center" vertical="top"/>
    </xf>
    <xf numFmtId="14" fontId="37" fillId="3" borderId="0" xfId="0" applyNumberFormat="1" applyFont="1" applyFill="1" applyAlignment="1">
      <alignment horizontal="center" vertical="top" wrapText="1"/>
    </xf>
    <xf numFmtId="0" fontId="26" fillId="0" borderId="1" xfId="0" applyFont="1" applyBorder="1" quotePrefix="1"/>
    <xf numFmtId="0" fontId="26" fillId="0" borderId="1" xfId="0" applyFont="1" applyBorder="1" applyAlignment="1" quotePrefix="1">
      <alignment horizontal="right"/>
    </xf>
    <xf numFmtId="0" fontId="46" fillId="0" borderId="0" xfId="0" applyFont="1" applyAlignment="1">
      <alignment horizontal="center" vertical="center"/>
    </xf>
    <xf numFmtId="0" fontId="30" fillId="0" borderId="0" xfId="20" applyFont="1" applyAlignment="1">
      <alignment horizontal="left" wrapText="1"/>
    </xf>
    <xf numFmtId="0" fontId="26" fillId="4" borderId="0" xfId="0" applyFont="1" applyFill="1" applyAlignment="1">
      <alignment horizontal="left" vertical="center" wrapText="1"/>
    </xf>
    <xf numFmtId="0" fontId="28" fillId="3" borderId="0" xfId="0" applyFont="1" applyFill="1" applyAlignment="1">
      <alignment horizontal="center" vertical="center" wrapText="1"/>
    </xf>
    <xf numFmtId="0" fontId="30" fillId="0" borderId="0" xfId="20" applyFont="1" applyAlignment="1">
      <alignment horizontal="left" vertical="center"/>
    </xf>
    <xf numFmtId="0" fontId="26" fillId="4" borderId="0" xfId="0" applyFont="1" applyFill="1" applyAlignment="1">
      <alignment horizontal="left" vertical="center"/>
    </xf>
    <xf numFmtId="14" fontId="28" fillId="4" borderId="0" xfId="0" applyNumberFormat="1" applyFont="1" applyFill="1" applyAlignment="1">
      <alignment horizontal="left" vertical="center" wrapText="1"/>
    </xf>
    <xf numFmtId="0" fontId="28" fillId="4" borderId="0" xfId="0" applyFont="1" applyFill="1" applyAlignment="1">
      <alignment horizontal="left" vertical="center" wrapText="1"/>
    </xf>
    <xf numFmtId="0" fontId="26" fillId="4" borderId="4" xfId="0" applyFont="1" applyFill="1" applyBorder="1" applyAlignment="1">
      <alignment vertical="center" wrapText="1"/>
    </xf>
    <xf numFmtId="14" fontId="28" fillId="3" borderId="0" xfId="0" applyNumberFormat="1" applyFont="1" applyFill="1" applyAlignment="1">
      <alignment horizontal="center" vertical="center" wrapText="1"/>
    </xf>
    <xf numFmtId="0" fontId="28" fillId="3" borderId="0" xfId="0" applyFont="1" applyFill="1" applyAlignment="1">
      <alignment horizontal="center" vertical="center"/>
    </xf>
    <xf numFmtId="0" fontId="31" fillId="4" borderId="4" xfId="0" applyFont="1" applyFill="1" applyBorder="1" applyAlignment="1">
      <alignment horizontal="left" vertical="center" wrapText="1"/>
    </xf>
    <xf numFmtId="0" fontId="37" fillId="3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vertical="center" wrapText="1"/>
    </xf>
    <xf numFmtId="14" fontId="37" fillId="3" borderId="0" xfId="0" applyNumberFormat="1" applyFont="1" applyFill="1" applyAlignment="1">
      <alignment horizontal="center" vertical="center" wrapText="1"/>
    </xf>
    <xf numFmtId="0" fontId="31" fillId="4" borderId="0" xfId="0" applyFont="1" applyFill="1" applyAlignment="1">
      <alignment horizontal="left" vertical="center" wrapText="1"/>
    </xf>
    <xf numFmtId="3" fontId="37" fillId="3" borderId="0" xfId="0" applyNumberFormat="1" applyFont="1" applyFill="1" applyAlignment="1">
      <alignment horizontal="right" vertical="center" wrapText="1"/>
    </xf>
    <xf numFmtId="1" fontId="37" fillId="3" borderId="0" xfId="0" applyNumberFormat="1" applyFont="1" applyFill="1" applyAlignment="1">
      <alignment horizontal="center" vertical="center" wrapText="1"/>
    </xf>
    <xf numFmtId="0" fontId="37" fillId="4" borderId="0" xfId="0" applyFont="1" applyFill="1" applyAlignment="1">
      <alignment horizontal="left" vertical="center" wrapText="1"/>
    </xf>
    <xf numFmtId="0" fontId="37" fillId="4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14" fontId="28" fillId="3" borderId="0" xfId="0" applyNumberFormat="1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16" fontId="37" fillId="3" borderId="0" xfId="0" applyNumberFormat="1" applyFont="1" applyFill="1" applyAlignment="1">
      <alignment horizontal="center" vertical="center" wrapText="1"/>
    </xf>
    <xf numFmtId="14" fontId="28" fillId="3" borderId="0" xfId="0" applyNumberFormat="1" applyFont="1" applyFill="1" applyAlignment="1">
      <alignment horizontal="center" vertical="center"/>
    </xf>
    <xf numFmtId="14" fontId="37" fillId="3" borderId="0" xfId="0" applyNumberFormat="1" applyFont="1" applyFill="1" applyAlignment="1">
      <alignment horizontal="center" vertical="center"/>
    </xf>
    <xf numFmtId="49" fontId="37" fillId="3" borderId="0" xfId="0" applyNumberFormat="1" applyFont="1" applyFill="1" applyAlignment="1">
      <alignment horizontal="center" vertical="center" wrapText="1"/>
    </xf>
    <xf numFmtId="0" fontId="25" fillId="3" borderId="0" xfId="0" applyFont="1" applyFill="1" applyAlignment="1">
      <alignment horizontal="center"/>
    </xf>
    <xf numFmtId="0" fontId="56" fillId="0" borderId="0" xfId="0" applyFont="1" applyAlignment="1">
      <alignment vertical="center" wrapText="1"/>
    </xf>
    <xf numFmtId="0" fontId="37" fillId="3" borderId="0" xfId="0" applyFont="1" applyFill="1" applyAlignment="1">
      <alignment horizontal="center" vertical="top" wrapText="1"/>
    </xf>
    <xf numFmtId="0" fontId="26" fillId="4" borderId="0" xfId="0" applyFont="1" applyFill="1" applyAlignment="1">
      <alignment vertical="center" wrapText="1"/>
    </xf>
    <xf numFmtId="0" fontId="48" fillId="4" borderId="5" xfId="0" applyFont="1" applyFill="1" applyBorder="1" applyAlignment="1">
      <alignment vertical="center" wrapText="1"/>
    </xf>
    <xf numFmtId="0" fontId="48" fillId="4" borderId="0" xfId="0" applyFont="1" applyFill="1" applyAlignment="1">
      <alignment horizontal="left" vertical="center" wrapText="1"/>
    </xf>
    <xf numFmtId="0" fontId="37" fillId="3" borderId="0" xfId="0" applyFont="1" applyFill="1" applyAlignment="1">
      <alignment vertical="center" wrapText="1"/>
    </xf>
    <xf numFmtId="0" fontId="48" fillId="4" borderId="4" xfId="0" applyFont="1" applyFill="1" applyBorder="1" applyAlignment="1">
      <alignment horizontal="left" vertical="center" wrapText="1"/>
    </xf>
    <xf numFmtId="0" fontId="37" fillId="3" borderId="0" xfId="0" applyFont="1" applyFill="1" applyAlignment="1">
      <alignment vertical="center" wrapText="1"/>
    </xf>
    <xf numFmtId="0" fontId="37" fillId="3" borderId="0" xfId="0" applyFont="1" applyFill="1" applyAlignment="1">
      <alignment horizontal="center" vertical="center" wrapText="1"/>
    </xf>
    <xf numFmtId="14" fontId="37" fillId="3" borderId="0" xfId="0" applyNumberFormat="1" applyFont="1" applyFill="1" applyAlignment="1">
      <alignment horizontal="center" vertical="center" wrapText="1"/>
    </xf>
    <xf numFmtId="0" fontId="37" fillId="3" borderId="0" xfId="0" applyFont="1" applyFill="1" applyAlignment="1">
      <alignment horizontal="left" vertical="center" wrapText="1"/>
    </xf>
    <xf numFmtId="0" fontId="30" fillId="0" borderId="0" xfId="0" applyFont="1" applyAlignment="1">
      <alignment horizontal="left" wrapText="1"/>
    </xf>
    <xf numFmtId="0" fontId="28" fillId="3" borderId="0" xfId="0" applyFont="1" applyFill="1" applyAlignment="1">
      <alignment vertical="center" wrapText="1"/>
    </xf>
    <xf numFmtId="0" fontId="23" fillId="5" borderId="0" xfId="0" applyFont="1" applyFill="1" applyAlignment="1">
      <alignment horizontal="right" vertical="center" wrapText="1"/>
    </xf>
    <xf numFmtId="0" fontId="28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right" vertical="center" wrapText="1"/>
    </xf>
    <xf numFmtId="0" fontId="26" fillId="4" borderId="0" xfId="0" applyFont="1" applyFill="1" applyAlignment="1">
      <alignment horizontal="justify" vertical="center" wrapText="1"/>
    </xf>
    <xf numFmtId="0" fontId="31" fillId="4" borderId="0" xfId="0" applyFont="1" applyFill="1" applyAlignment="1">
      <alignment horizontal="justify" vertical="center" wrapText="1"/>
    </xf>
    <xf numFmtId="0" fontId="28" fillId="4" borderId="0" xfId="0" applyFont="1" applyFill="1" applyAlignment="1">
      <alignment vertical="center"/>
    </xf>
    <xf numFmtId="0" fontId="26" fillId="4" borderId="5" xfId="0" applyFont="1" applyFill="1" applyBorder="1" applyAlignment="1">
      <alignment horizontal="justify" vertical="center" wrapText="1"/>
    </xf>
    <xf numFmtId="49" fontId="31" fillId="0" borderId="1" xfId="0" applyNumberFormat="1" applyFont="1" applyBorder="1" applyAlignment="1">
      <alignment horizontal="right"/>
    </xf>
    <xf numFmtId="0" fontId="28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center" vertical="center"/>
    </xf>
    <xf numFmtId="0" fontId="29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vertical="center"/>
    </xf>
    <xf numFmtId="49" fontId="28" fillId="3" borderId="0" xfId="0" applyNumberFormat="1" applyFont="1" applyFill="1" applyAlignment="1">
      <alignment horizontal="center" vertical="center" wrapText="1"/>
    </xf>
    <xf numFmtId="0" fontId="48" fillId="4" borderId="5" xfId="0" applyFont="1" applyFill="1" applyBorder="1" applyAlignment="1">
      <alignment horizontal="justify" vertical="center" wrapText="1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Hyperlink" xfId="20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0" Type="http://schemas.openxmlformats.org/officeDocument/2006/relationships/worksheet" Target="worksheets/sheet38.xml" /><Relationship Id="rId42" Type="http://schemas.openxmlformats.org/officeDocument/2006/relationships/worksheet" Target="worksheets/sheet40.xml" /><Relationship Id="rId41" Type="http://schemas.openxmlformats.org/officeDocument/2006/relationships/worksheet" Target="worksheets/sheet39.xml" /><Relationship Id="rId44" Type="http://schemas.openxmlformats.org/officeDocument/2006/relationships/worksheet" Target="worksheets/sheet42.xml" /><Relationship Id="rId43" Type="http://schemas.openxmlformats.org/officeDocument/2006/relationships/worksheet" Target="worksheets/sheet41.xml" /><Relationship Id="rId46" Type="http://schemas.openxmlformats.org/officeDocument/2006/relationships/worksheet" Target="worksheets/sheet44.xml" /><Relationship Id="rId45" Type="http://schemas.openxmlformats.org/officeDocument/2006/relationships/worksheet" Target="worksheets/sheet43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9" Type="http://schemas.openxmlformats.org/officeDocument/2006/relationships/worksheet" Target="worksheets/sheet7.xml" /><Relationship Id="rId48" Type="http://schemas.openxmlformats.org/officeDocument/2006/relationships/worksheet" Target="worksheets/sheet46.xml" /><Relationship Id="rId47" Type="http://schemas.openxmlformats.org/officeDocument/2006/relationships/worksheet" Target="worksheets/sheet45.xml" /><Relationship Id="rId49" Type="http://schemas.openxmlformats.org/officeDocument/2006/relationships/worksheet" Target="worksheets/sheet47.xml" /><Relationship Id="rId5" Type="http://schemas.openxmlformats.org/officeDocument/2006/relationships/worksheet" Target="worksheets/sheet3.xml" /><Relationship Id="rId6" Type="http://schemas.openxmlformats.org/officeDocument/2006/relationships/worksheet" Target="worksheets/sheet4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Relationship Id="rId73" Type="http://schemas.openxmlformats.org/officeDocument/2006/relationships/worksheet" Target="worksheets/sheet71.xml" /><Relationship Id="rId72" Type="http://schemas.openxmlformats.org/officeDocument/2006/relationships/worksheet" Target="worksheets/sheet70.xml" /><Relationship Id="rId31" Type="http://schemas.openxmlformats.org/officeDocument/2006/relationships/worksheet" Target="worksheets/sheet29.xml" /><Relationship Id="rId75" Type="http://schemas.openxmlformats.org/officeDocument/2006/relationships/worksheet" Target="worksheets/sheet73.xml" /><Relationship Id="rId30" Type="http://schemas.openxmlformats.org/officeDocument/2006/relationships/worksheet" Target="worksheets/sheet28.xml" /><Relationship Id="rId74" Type="http://schemas.openxmlformats.org/officeDocument/2006/relationships/worksheet" Target="worksheets/sheet72.xml" /><Relationship Id="rId33" Type="http://schemas.openxmlformats.org/officeDocument/2006/relationships/worksheet" Target="worksheets/sheet31.xml" /><Relationship Id="rId77" Type="http://schemas.openxmlformats.org/officeDocument/2006/relationships/calcChain" Target="calcChain.xml" /><Relationship Id="rId32" Type="http://schemas.openxmlformats.org/officeDocument/2006/relationships/worksheet" Target="worksheets/sheet30.xml" /><Relationship Id="rId76" Type="http://schemas.openxmlformats.org/officeDocument/2006/relationships/sharedStrings" Target="sharedStrings.xml" /><Relationship Id="rId35" Type="http://schemas.openxmlformats.org/officeDocument/2006/relationships/worksheet" Target="worksheets/sheet33.xml" /><Relationship Id="rId34" Type="http://schemas.openxmlformats.org/officeDocument/2006/relationships/worksheet" Target="worksheets/sheet32.xml" /><Relationship Id="rId71" Type="http://schemas.openxmlformats.org/officeDocument/2006/relationships/worksheet" Target="worksheets/sheet69.xml" /><Relationship Id="rId70" Type="http://schemas.openxmlformats.org/officeDocument/2006/relationships/worksheet" Target="worksheets/sheet68.xml" /><Relationship Id="rId37" Type="http://schemas.openxmlformats.org/officeDocument/2006/relationships/worksheet" Target="worksheets/sheet35.xml" /><Relationship Id="rId36" Type="http://schemas.openxmlformats.org/officeDocument/2006/relationships/worksheet" Target="worksheets/sheet34.xml" /><Relationship Id="rId39" Type="http://schemas.openxmlformats.org/officeDocument/2006/relationships/worksheet" Target="worksheets/sheet37.xml" /><Relationship Id="rId38" Type="http://schemas.openxmlformats.org/officeDocument/2006/relationships/worksheet" Target="worksheets/sheet36.xml" /><Relationship Id="rId62" Type="http://schemas.openxmlformats.org/officeDocument/2006/relationships/worksheet" Target="worksheets/sheet60.xml" /><Relationship Id="rId61" Type="http://schemas.openxmlformats.org/officeDocument/2006/relationships/worksheet" Target="worksheets/sheet59.xml" /><Relationship Id="rId20" Type="http://schemas.openxmlformats.org/officeDocument/2006/relationships/worksheet" Target="worksheets/sheet18.xml" /><Relationship Id="rId64" Type="http://schemas.openxmlformats.org/officeDocument/2006/relationships/worksheet" Target="worksheets/sheet62.xml" /><Relationship Id="rId63" Type="http://schemas.openxmlformats.org/officeDocument/2006/relationships/worksheet" Target="worksheets/sheet61.xml" /><Relationship Id="rId22" Type="http://schemas.openxmlformats.org/officeDocument/2006/relationships/worksheet" Target="worksheets/sheet20.xml" /><Relationship Id="rId66" Type="http://schemas.openxmlformats.org/officeDocument/2006/relationships/worksheet" Target="worksheets/sheet64.xml" /><Relationship Id="rId21" Type="http://schemas.openxmlformats.org/officeDocument/2006/relationships/worksheet" Target="worksheets/sheet19.xml" /><Relationship Id="rId65" Type="http://schemas.openxmlformats.org/officeDocument/2006/relationships/worksheet" Target="worksheets/sheet63.xml" /><Relationship Id="rId24" Type="http://schemas.openxmlformats.org/officeDocument/2006/relationships/worksheet" Target="worksheets/sheet22.xml" /><Relationship Id="rId68" Type="http://schemas.openxmlformats.org/officeDocument/2006/relationships/worksheet" Target="worksheets/sheet66.xml" /><Relationship Id="rId23" Type="http://schemas.openxmlformats.org/officeDocument/2006/relationships/worksheet" Target="worksheets/sheet21.xml" /><Relationship Id="rId67" Type="http://schemas.openxmlformats.org/officeDocument/2006/relationships/worksheet" Target="worksheets/sheet65.xml" /><Relationship Id="rId60" Type="http://schemas.openxmlformats.org/officeDocument/2006/relationships/worksheet" Target="worksheets/sheet58.xml" /><Relationship Id="rId26" Type="http://schemas.openxmlformats.org/officeDocument/2006/relationships/worksheet" Target="worksheets/sheet24.xml" /><Relationship Id="rId25" Type="http://schemas.openxmlformats.org/officeDocument/2006/relationships/worksheet" Target="worksheets/sheet23.xml" /><Relationship Id="rId69" Type="http://schemas.openxmlformats.org/officeDocument/2006/relationships/worksheet" Target="worksheets/sheet67.xml" /><Relationship Id="rId28" Type="http://schemas.openxmlformats.org/officeDocument/2006/relationships/worksheet" Target="worksheets/sheet26.xml" /><Relationship Id="rId27" Type="http://schemas.openxmlformats.org/officeDocument/2006/relationships/worksheet" Target="worksheets/sheet25.xml" /><Relationship Id="rId29" Type="http://schemas.openxmlformats.org/officeDocument/2006/relationships/worksheet" Target="worksheets/sheet27.xml" /><Relationship Id="rId51" Type="http://schemas.openxmlformats.org/officeDocument/2006/relationships/worksheet" Target="worksheets/sheet49.xml" /><Relationship Id="rId50" Type="http://schemas.openxmlformats.org/officeDocument/2006/relationships/worksheet" Target="worksheets/sheet48.xml" /><Relationship Id="rId53" Type="http://schemas.openxmlformats.org/officeDocument/2006/relationships/worksheet" Target="worksheets/sheet51.xml" /><Relationship Id="rId52" Type="http://schemas.openxmlformats.org/officeDocument/2006/relationships/worksheet" Target="worksheets/sheet50.xml" /><Relationship Id="rId11" Type="http://schemas.openxmlformats.org/officeDocument/2006/relationships/worksheet" Target="worksheets/sheet9.xml" /><Relationship Id="rId55" Type="http://schemas.openxmlformats.org/officeDocument/2006/relationships/worksheet" Target="worksheets/sheet53.xml" /><Relationship Id="rId10" Type="http://schemas.openxmlformats.org/officeDocument/2006/relationships/worksheet" Target="worksheets/sheet8.xml" /><Relationship Id="rId54" Type="http://schemas.openxmlformats.org/officeDocument/2006/relationships/worksheet" Target="worksheets/sheet52.xml" /><Relationship Id="rId13" Type="http://schemas.openxmlformats.org/officeDocument/2006/relationships/worksheet" Target="worksheets/sheet11.xml" /><Relationship Id="rId57" Type="http://schemas.openxmlformats.org/officeDocument/2006/relationships/worksheet" Target="worksheets/sheet55.xml" /><Relationship Id="rId12" Type="http://schemas.openxmlformats.org/officeDocument/2006/relationships/worksheet" Target="worksheets/sheet10.xml" /><Relationship Id="rId56" Type="http://schemas.openxmlformats.org/officeDocument/2006/relationships/worksheet" Target="worksheets/sheet54.xml" /><Relationship Id="rId15" Type="http://schemas.openxmlformats.org/officeDocument/2006/relationships/worksheet" Target="worksheets/sheet13.xml" /><Relationship Id="rId59" Type="http://schemas.openxmlformats.org/officeDocument/2006/relationships/worksheet" Target="worksheets/sheet57.xml" /><Relationship Id="rId14" Type="http://schemas.openxmlformats.org/officeDocument/2006/relationships/worksheet" Target="worksheets/sheet12.xml" /><Relationship Id="rId58" Type="http://schemas.openxmlformats.org/officeDocument/2006/relationships/worksheet" Target="worksheets/sheet56.xml" /><Relationship Id="rId17" Type="http://schemas.openxmlformats.org/officeDocument/2006/relationships/worksheet" Target="worksheets/sheet15.xml" /><Relationship Id="rId16" Type="http://schemas.openxmlformats.org/officeDocument/2006/relationships/worksheet" Target="worksheets/sheet14.xml" /><Relationship Id="rId19" Type="http://schemas.openxmlformats.org/officeDocument/2006/relationships/worksheet" Target="worksheets/sheet17.xml" /><Relationship Id="rId18" Type="http://schemas.openxmlformats.org/officeDocument/2006/relationships/worksheet" Target="worksheets/sheet1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15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16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17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18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19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20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21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22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23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24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25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26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27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28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29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30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31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32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33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34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35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36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37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38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39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40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41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42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43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44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45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Relationship Id="rId2" Type="http://schemas.openxmlformats.org/officeDocument/2006/relationships/hyperlink" Target="#'Pregled tabela'!A1" /></Relationships>
</file>

<file path=xl/drawings/_rels/drawing46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47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48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49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50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51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52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53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54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55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56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57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58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59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60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61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62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63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64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65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66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67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68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69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70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71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72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hyperlink" Target="#'Pregled tabela'!A1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8</xdr:col>
      <xdr:colOff>38100</xdr:colOff>
      <xdr:row>1</xdr:row>
      <xdr:rowOff>9525</xdr:rowOff>
    </xdr:from>
    <xdr:to>
      <xdr:col>8</xdr:col>
      <xdr:colOff>552450</xdr:colOff>
      <xdr:row>1</xdr:row>
      <xdr:rowOff>180975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355f6449-0bde-4090-9f64-86557948361d}"/>
            </a:ext>
          </a:extLst>
        </xdr:cNvPr>
        <xdr:cNvSpPr/>
      </xdr:nvSpPr>
      <xdr:spPr>
        <a:xfrm>
          <a:off x="8391525" y="20955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77290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4907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36ef0146-c7bf-4e7a-8620-8d253833720b}"/>
            </a:ext>
          </a:extLst>
        </xdr:cNvPr>
        <xdr:cNvSpPr/>
      </xdr:nvSpPr>
      <xdr:spPr>
        <a:xfrm>
          <a:off x="1151572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ac9d5710-c9a1-4250-bba8-357311497acf}"/>
            </a:ext>
          </a:extLst>
        </xdr:cNvPr>
        <xdr:cNvSpPr/>
      </xdr:nvSpPr>
      <xdr:spPr>
        <a:xfrm>
          <a:off x="1187767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>
      <xdr:nvSpPr>
        <xdr:cNvPr id="2" name="Arrow: Left 1">
          <a:hlinkClick r:id="rId1"/>
          <a:extLst>
            <a:ext uri="{FF2B5EF4-FFF2-40B4-BE49-F238E27FC236}">
              <a16:creationId xmlns:a16="http://schemas.microsoft.com/office/drawing/2014/main" id="{167829b3-03d8-4279-ad2c-c9592b756efe}"/>
            </a:ext>
          </a:extLst>
        </xdr:cNvPr>
        <xdr:cNvSpPr/>
      </xdr:nvSpPr>
      <xdr:spPr>
        <a:xfrm>
          <a:off x="1059180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>
      <xdr:nvSpPr>
        <xdr:cNvPr id="2" name="Arrow: Left 1">
          <a:hlinkClick r:id="rId1"/>
          <a:extLst>
            <a:ext uri="{FF2B5EF4-FFF2-40B4-BE49-F238E27FC236}">
              <a16:creationId xmlns:a16="http://schemas.microsoft.com/office/drawing/2014/main" id="{5a7f7aee-6197-452f-9701-04e0758615d3}"/>
            </a:ext>
          </a:extLst>
        </xdr:cNvPr>
        <xdr:cNvSpPr/>
      </xdr:nvSpPr>
      <xdr:spPr>
        <a:xfrm>
          <a:off x="827722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da685bef-c0b6-490f-b8ab-e8a9c23fc40e}"/>
            </a:ext>
          </a:extLst>
        </xdr:cNvPr>
        <xdr:cNvSpPr/>
      </xdr:nvSpPr>
      <xdr:spPr>
        <a:xfrm>
          <a:off x="1125855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>
      <xdr:nvSpPr>
        <xdr:cNvPr id="2" name="Arrow: Left 1">
          <a:hlinkClick r:id="rId1"/>
          <a:extLst>
            <a:ext uri="{FF2B5EF4-FFF2-40B4-BE49-F238E27FC236}">
              <a16:creationId xmlns:a16="http://schemas.microsoft.com/office/drawing/2014/main" id="{0f893830-2f86-4e90-8c04-f797d3a8f8f1}"/>
            </a:ext>
          </a:extLst>
        </xdr:cNvPr>
        <xdr:cNvSpPr/>
      </xdr:nvSpPr>
      <xdr:spPr>
        <a:xfrm>
          <a:off x="8572500" y="200025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e9455a0a-2733-41c0-b32d-529f62cb5ab7}"/>
            </a:ext>
          </a:extLst>
        </xdr:cNvPr>
        <xdr:cNvSpPr/>
      </xdr:nvSpPr>
      <xdr:spPr>
        <a:xfrm>
          <a:off x="1128712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21567317-357e-490d-bc95-c8cec8e0f7e3}"/>
            </a:ext>
          </a:extLst>
        </xdr:cNvPr>
        <xdr:cNvSpPr/>
      </xdr:nvSpPr>
      <xdr:spPr>
        <a:xfrm>
          <a:off x="1113472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7</xdr:col>
      <xdr:colOff>38100</xdr:colOff>
      <xdr:row>1</xdr:row>
      <xdr:rowOff>9525</xdr:rowOff>
    </xdr:from>
    <xdr:to>
      <xdr:col>7</xdr:col>
      <xdr:colOff>552450</xdr:colOff>
      <xdr:row>1</xdr:row>
      <xdr:rowOff>180975</xdr:rowOff>
    </xdr:to>
    <xdr:sp>
      <xdr:nvSpPr>
        <xdr:cNvPr id="5" name="Arrow: Left 4">
          <a:hlinkClick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8315325" y="200025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>
      <xdr:nvSpPr>
        <xdr:cNvPr id="4" name="Arrow: Left 3">
          <a:hlinkClick r:id="rId1"/>
          <a:extLst>
            <a:ext uri="{FF2B5EF4-FFF2-40B4-BE49-F238E27FC236}">
              <a16:creationId xmlns:a16="http://schemas.microsoft.com/office/drawing/2014/main" id="{6a06e9a1-3c30-4d7e-8d02-24342e81a162}"/>
            </a:ext>
          </a:extLst>
        </xdr:cNvPr>
        <xdr:cNvSpPr/>
      </xdr:nvSpPr>
      <xdr:spPr>
        <a:xfrm>
          <a:off x="940117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b047c46a-f6cd-4def-a067-8f3c2ad98b0f}"/>
            </a:ext>
          </a:extLst>
        </xdr:cNvPr>
        <xdr:cNvSpPr/>
      </xdr:nvSpPr>
      <xdr:spPr>
        <a:xfrm>
          <a:off x="855345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>
      <xdr:nvSpPr>
        <xdr:cNvPr id="2" name="Arrow: Left 1">
          <a:hlinkClick r:id="rId1"/>
          <a:extLst>
            <a:ext uri="{FF2B5EF4-FFF2-40B4-BE49-F238E27FC236}">
              <a16:creationId xmlns:a16="http://schemas.microsoft.com/office/drawing/2014/main" id="{fc40db13-903b-45f9-9e14-7c9b4a14d588}"/>
            </a:ext>
          </a:extLst>
        </xdr:cNvPr>
        <xdr:cNvSpPr/>
      </xdr:nvSpPr>
      <xdr:spPr>
        <a:xfrm>
          <a:off x="1216342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>
      <xdr:nvSpPr>
        <xdr:cNvPr id="2" name="Arrow: Left 1">
          <a:hlinkClick r:id="rId1"/>
          <a:extLst>
            <a:ext uri="{FF2B5EF4-FFF2-40B4-BE49-F238E27FC236}">
              <a16:creationId xmlns:a16="http://schemas.microsoft.com/office/drawing/2014/main" id="{12dd7e23-b1dd-42f6-9f30-a9ba48fc4f7b}"/>
            </a:ext>
          </a:extLst>
        </xdr:cNvPr>
        <xdr:cNvSpPr/>
      </xdr:nvSpPr>
      <xdr:spPr>
        <a:xfrm>
          <a:off x="1095375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d378e0a0-c3f8-4af6-b976-c06e4828a060}"/>
            </a:ext>
          </a:extLst>
        </xdr:cNvPr>
        <xdr:cNvSpPr/>
      </xdr:nvSpPr>
      <xdr:spPr>
        <a:xfrm>
          <a:off x="1021080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1903b9bb-de41-4acd-9768-41c4f462763f}"/>
            </a:ext>
          </a:extLst>
        </xdr:cNvPr>
        <xdr:cNvSpPr/>
      </xdr:nvSpPr>
      <xdr:spPr>
        <a:xfrm>
          <a:off x="1203960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>
      <xdr:nvSpPr>
        <xdr:cNvPr id="2" name="Arrow: Left 1">
          <a:hlinkClick r:id="rId1"/>
          <a:extLst>
            <a:ext uri="{FF2B5EF4-FFF2-40B4-BE49-F238E27FC236}">
              <a16:creationId xmlns:a16="http://schemas.microsoft.com/office/drawing/2014/main" id="{c53dc629-a565-46fd-8c80-d995f05df0b0}"/>
            </a:ext>
          </a:extLst>
        </xdr:cNvPr>
        <xdr:cNvSpPr/>
      </xdr:nvSpPr>
      <xdr:spPr>
        <a:xfrm>
          <a:off x="1007745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982f9c4f-77bb-4597-a0d1-f321a986747f}"/>
            </a:ext>
          </a:extLst>
        </xdr:cNvPr>
        <xdr:cNvSpPr/>
      </xdr:nvSpPr>
      <xdr:spPr>
        <a:xfrm>
          <a:off x="962977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>
      <xdr:nvSpPr>
        <xdr:cNvPr id="2" name="Arrow: Left 1">
          <a:hlinkClick r:id="rId1"/>
          <a:extLst>
            <a:ext uri="{FF2B5EF4-FFF2-40B4-BE49-F238E27FC236}">
              <a16:creationId xmlns:a16="http://schemas.microsoft.com/office/drawing/2014/main" id="{2e232b7e-e2f8-4076-8712-ef723cf08fd0}"/>
            </a:ext>
          </a:extLst>
        </xdr:cNvPr>
        <xdr:cNvSpPr/>
      </xdr:nvSpPr>
      <xdr:spPr>
        <a:xfrm>
          <a:off x="890587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>
      <xdr:nvSpPr>
        <xdr:cNvPr id="2" name="Arrow: Left 1">
          <a:hlinkClick r:id="rId1"/>
          <a:extLst>
            <a:ext uri="{FF2B5EF4-FFF2-40B4-BE49-F238E27FC236}">
              <a16:creationId xmlns:a16="http://schemas.microsoft.com/office/drawing/2014/main" id="{75b42950-9ef3-491b-ab6c-e930c3b803f4}"/>
            </a:ext>
          </a:extLst>
        </xdr:cNvPr>
        <xdr:cNvSpPr/>
      </xdr:nvSpPr>
      <xdr:spPr>
        <a:xfrm>
          <a:off x="949642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12</xdr:col>
      <xdr:colOff>47625</xdr:colOff>
      <xdr:row>1</xdr:row>
      <xdr:rowOff>19050</xdr:rowOff>
    </xdr:from>
    <xdr:to>
      <xdr:col>12</xdr:col>
      <xdr:colOff>561975</xdr:colOff>
      <xdr:row>2</xdr:row>
      <xdr:rowOff>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0572750" y="20955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>
      <xdr:nvSpPr>
        <xdr:cNvPr id="2" name="Arrow: Left 1">
          <a:hlinkClick r:id="rId1"/>
          <a:extLst>
            <a:ext uri="{FF2B5EF4-FFF2-40B4-BE49-F238E27FC236}">
              <a16:creationId xmlns:a16="http://schemas.microsoft.com/office/drawing/2014/main" id="{7c532942-540d-45b9-b500-3dcf541bc7ec}"/>
            </a:ext>
          </a:extLst>
        </xdr:cNvPr>
        <xdr:cNvSpPr/>
      </xdr:nvSpPr>
      <xdr:spPr>
        <a:xfrm>
          <a:off x="954405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>
      <xdr:nvSpPr>
        <xdr:cNvPr id="2" name="Arrow: Left 1">
          <a:hlinkClick r:id="rId1"/>
          <a:extLst>
            <a:ext uri="{FF2B5EF4-FFF2-40B4-BE49-F238E27FC236}">
              <a16:creationId xmlns:a16="http://schemas.microsoft.com/office/drawing/2014/main" id="{ce1df67d-37e0-4d50-a218-3b0c0165b174}"/>
            </a:ext>
          </a:extLst>
        </xdr:cNvPr>
        <xdr:cNvSpPr/>
      </xdr:nvSpPr>
      <xdr:spPr>
        <a:xfrm>
          <a:off x="962977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>
      <xdr:nvSpPr>
        <xdr:cNvPr id="2" name="Arrow: Left 1">
          <a:hlinkClick r:id="rId1"/>
          <a:extLst>
            <a:ext uri="{FF2B5EF4-FFF2-40B4-BE49-F238E27FC236}">
              <a16:creationId xmlns:a16="http://schemas.microsoft.com/office/drawing/2014/main" id="{52a06f10-1ee8-4104-bb2c-be0995d91ff7}"/>
            </a:ext>
          </a:extLst>
        </xdr:cNvPr>
        <xdr:cNvSpPr/>
      </xdr:nvSpPr>
      <xdr:spPr>
        <a:xfrm>
          <a:off x="976312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>
      <xdr:nvSpPr>
        <xdr:cNvPr id="6" name="Arrow: Left 5">
          <a:hlinkClick r:id="rId1"/>
          <a:extLst>
            <a:ext uri="{FF2B5EF4-FFF2-40B4-BE49-F238E27FC236}">
              <a16:creationId xmlns:a16="http://schemas.microsoft.com/office/drawing/2014/main" id="{0fb2e968-8e54-4bd9-aad1-56a3d5e964d0}"/>
            </a:ext>
          </a:extLst>
        </xdr:cNvPr>
        <xdr:cNvSpPr/>
      </xdr:nvSpPr>
      <xdr:spPr>
        <a:xfrm>
          <a:off x="971550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d05870ce-2c80-48ed-9523-661298b4fe06}"/>
            </a:ext>
          </a:extLst>
        </xdr:cNvPr>
        <xdr:cNvSpPr/>
      </xdr:nvSpPr>
      <xdr:spPr>
        <a:xfrm>
          <a:off x="9429750" y="200025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50b60056-5002-4e8b-bd80-787696d6b9fb}"/>
            </a:ext>
          </a:extLst>
        </xdr:cNvPr>
        <xdr:cNvSpPr/>
      </xdr:nvSpPr>
      <xdr:spPr>
        <a:xfrm>
          <a:off x="819150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>
      <xdr:nvSpPr>
        <xdr:cNvPr id="5" name="Arrow: Left 4">
          <a:hlinkClick r:id="rId1"/>
          <a:extLst>
            <a:ext uri="{FF2B5EF4-FFF2-40B4-BE49-F238E27FC236}">
              <a16:creationId xmlns:a16="http://schemas.microsoft.com/office/drawing/2014/main" id="{db206418-a38f-42e9-99b4-38de183659b0}"/>
            </a:ext>
          </a:extLst>
        </xdr:cNvPr>
        <xdr:cNvSpPr/>
      </xdr:nvSpPr>
      <xdr:spPr>
        <a:xfrm>
          <a:off x="975360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>
      <xdr:nvSpPr>
        <xdr:cNvPr id="5" name="Arrow: Left 4">
          <a:hlinkClick r:id="rId1"/>
          <a:extLst>
            <a:ext uri="{FF2B5EF4-FFF2-40B4-BE49-F238E27FC236}">
              <a16:creationId xmlns:a16="http://schemas.microsoft.com/office/drawing/2014/main" id="{58b41a8c-16a5-45f3-9e40-897f31c4ce56}"/>
            </a:ext>
          </a:extLst>
        </xdr:cNvPr>
        <xdr:cNvSpPr/>
      </xdr:nvSpPr>
      <xdr:spPr>
        <a:xfrm>
          <a:off x="1043940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afc6993a-650b-4098-93fc-94ba8c557b8e}"/>
            </a:ext>
          </a:extLst>
        </xdr:cNvPr>
        <xdr:cNvSpPr/>
      </xdr:nvSpPr>
      <xdr:spPr>
        <a:xfrm>
          <a:off x="1202055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c032f35a-260e-4ac5-aeed-f89ec00e72dd}"/>
            </a:ext>
          </a:extLst>
        </xdr:cNvPr>
        <xdr:cNvSpPr/>
      </xdr:nvSpPr>
      <xdr:spPr>
        <a:xfrm>
          <a:off x="1021080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12</xdr:col>
      <xdr:colOff>38100</xdr:colOff>
      <xdr:row>1</xdr:row>
      <xdr:rowOff>19050</xdr:rowOff>
    </xdr:from>
    <xdr:to>
      <xdr:col>12</xdr:col>
      <xdr:colOff>552450</xdr:colOff>
      <xdr:row>1</xdr:row>
      <xdr:rowOff>190500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4a8db4b3-477e-4ed8-a8ef-a25932f7da3b}"/>
            </a:ext>
          </a:extLst>
        </xdr:cNvPr>
        <xdr:cNvSpPr/>
      </xdr:nvSpPr>
      <xdr:spPr>
        <a:xfrm>
          <a:off x="969645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10985169-739b-4836-af32-8ea4e13bef75}"/>
            </a:ext>
          </a:extLst>
        </xdr:cNvPr>
        <xdr:cNvSpPr/>
      </xdr:nvSpPr>
      <xdr:spPr>
        <a:xfrm>
          <a:off x="1210627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8a0d3adc-6fc9-46c6-84e9-dfff2056fff8}"/>
            </a:ext>
          </a:extLst>
        </xdr:cNvPr>
        <xdr:cNvSpPr/>
      </xdr:nvSpPr>
      <xdr:spPr>
        <a:xfrm>
          <a:off x="9058275" y="200025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92421a6e-ad65-4cea-b440-b306093acbd8}"/>
            </a:ext>
          </a:extLst>
        </xdr:cNvPr>
        <xdr:cNvSpPr/>
      </xdr:nvSpPr>
      <xdr:spPr>
        <a:xfrm>
          <a:off x="750570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253a41d4-873f-44f8-8bb9-df061149b81a}"/>
            </a:ext>
          </a:extLst>
        </xdr:cNvPr>
        <xdr:cNvSpPr/>
      </xdr:nvSpPr>
      <xdr:spPr>
        <a:xfrm>
          <a:off x="1325880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f9ad096b-0e15-479f-a6db-e360b0f23a9a}"/>
            </a:ext>
          </a:extLst>
        </xdr:cNvPr>
        <xdr:cNvSpPr/>
      </xdr:nvSpPr>
      <xdr:spPr>
        <a:xfrm>
          <a:off x="1125855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>
      <xdr:nvSpPr>
        <xdr:cNvPr id="5" name="Arrow: Left 4">
          <a:hlinkClick r:id="rId2"/>
          <a:extLst>
            <a:ext uri="{FF2B5EF4-FFF2-40B4-BE49-F238E27FC236}">
              <a16:creationId xmlns:a16="http://schemas.microsoft.com/office/drawing/2014/main" id="{4d2f2d86-6c6a-4023-93cd-c94e998030b0}"/>
            </a:ext>
          </a:extLst>
        </xdr:cNvPr>
        <xdr:cNvSpPr/>
      </xdr:nvSpPr>
      <xdr:spPr>
        <a:xfrm>
          <a:off x="1125855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958eeb5d-aee4-4a8e-a529-675e58946e01}"/>
            </a:ext>
          </a:extLst>
        </xdr:cNvPr>
        <xdr:cNvSpPr/>
      </xdr:nvSpPr>
      <xdr:spPr>
        <a:xfrm>
          <a:off x="1175385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c5d30dda-15a5-42a7-a401-da6d48c163d4}"/>
            </a:ext>
          </a:extLst>
        </xdr:cNvPr>
        <xdr:cNvSpPr/>
      </xdr:nvSpPr>
      <xdr:spPr>
        <a:xfrm>
          <a:off x="1002982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>
      <xdr:nvSpPr>
        <xdr:cNvPr id="5" name="Arrow: Left 4">
          <a:hlinkClick r:id="rId1"/>
          <a:extLst>
            <a:ext uri="{FF2B5EF4-FFF2-40B4-BE49-F238E27FC236}">
              <a16:creationId xmlns:a16="http://schemas.microsoft.com/office/drawing/2014/main" id="{8cf914ac-161b-47b5-9e48-f70d354265cb}"/>
            </a:ext>
          </a:extLst>
        </xdr:cNvPr>
        <xdr:cNvSpPr/>
      </xdr:nvSpPr>
      <xdr:spPr>
        <a:xfrm>
          <a:off x="8972550" y="200025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18d0a219-a378-4b12-b188-914712349f8c}"/>
            </a:ext>
          </a:extLst>
        </xdr:cNvPr>
        <xdr:cNvSpPr/>
      </xdr:nvSpPr>
      <xdr:spPr>
        <a:xfrm>
          <a:off x="1369695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13</xdr:col>
      <xdr:colOff>47625</xdr:colOff>
      <xdr:row>1</xdr:row>
      <xdr:rowOff>0</xdr:rowOff>
    </xdr:from>
    <xdr:to>
      <xdr:col>13</xdr:col>
      <xdr:colOff>561975</xdr:colOff>
      <xdr:row>1</xdr:row>
      <xdr:rowOff>171450</xdr:rowOff>
    </xdr:to>
    <xdr:sp>
      <xdr:nvSpPr>
        <xdr:cNvPr id="7" name="Arrow: Left 6">
          <a:hlinkClick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172950" y="200025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180975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062cb658-ce47-4f8e-b63d-95eb11608f29}"/>
            </a:ext>
          </a:extLst>
        </xdr:cNvPr>
        <xdr:cNvSpPr/>
      </xdr:nvSpPr>
      <xdr:spPr>
        <a:xfrm>
          <a:off x="14630400" y="190500"/>
          <a:ext cx="514350" cy="180975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614a9520-f7f8-492c-81b6-64939a27b0f0}"/>
            </a:ext>
          </a:extLst>
        </xdr:cNvPr>
        <xdr:cNvSpPr/>
      </xdr:nvSpPr>
      <xdr:spPr>
        <a:xfrm>
          <a:off x="1130617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>
      <xdr:nvSpPr>
        <xdr:cNvPr id="6" name="Arrow: Left 5">
          <a:hlinkClick r:id="rId1"/>
          <a:extLst>
            <a:ext uri="{FF2B5EF4-FFF2-40B4-BE49-F238E27FC236}">
              <a16:creationId xmlns:a16="http://schemas.microsoft.com/office/drawing/2014/main" id="{c19ecb62-c6d4-44fd-841b-bce65ec60de7}"/>
            </a:ext>
          </a:extLst>
        </xdr:cNvPr>
        <xdr:cNvSpPr/>
      </xdr:nvSpPr>
      <xdr:spPr>
        <a:xfrm>
          <a:off x="1133475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>
      <xdr:nvSpPr>
        <xdr:cNvPr id="2" name="Arrow: Left 1">
          <a:hlinkClick r:id="rId1"/>
          <a:extLst>
            <a:ext uri="{FF2B5EF4-FFF2-40B4-BE49-F238E27FC236}">
              <a16:creationId xmlns:a16="http://schemas.microsoft.com/office/drawing/2014/main" id="{6e0a9d26-54be-4138-9d97-1aec08c4288f}"/>
            </a:ext>
          </a:extLst>
        </xdr:cNvPr>
        <xdr:cNvSpPr/>
      </xdr:nvSpPr>
      <xdr:spPr>
        <a:xfrm>
          <a:off x="813435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eacb6fd1-065c-496b-a2ba-eeaddec4acb3}"/>
            </a:ext>
          </a:extLst>
        </xdr:cNvPr>
        <xdr:cNvSpPr/>
      </xdr:nvSpPr>
      <xdr:spPr>
        <a:xfrm>
          <a:off x="1019175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466effb0-cf7c-4245-812c-95e81f55d182}"/>
            </a:ext>
          </a:extLst>
        </xdr:cNvPr>
        <xdr:cNvSpPr/>
      </xdr:nvSpPr>
      <xdr:spPr>
        <a:xfrm>
          <a:off x="915352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>
      <xdr:nvSpPr>
        <xdr:cNvPr id="2" name="Arrow: Left 1">
          <a:hlinkClick r:id="rId1"/>
          <a:extLst>
            <a:ext uri="{FF2B5EF4-FFF2-40B4-BE49-F238E27FC236}">
              <a16:creationId xmlns:a16="http://schemas.microsoft.com/office/drawing/2014/main" id="{d197439f-ed9b-4d26-b734-e3665b8fe4a6}"/>
            </a:ext>
          </a:extLst>
        </xdr:cNvPr>
        <xdr:cNvSpPr/>
      </xdr:nvSpPr>
      <xdr:spPr>
        <a:xfrm>
          <a:off x="1272540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4af92554-d652-4a81-b76a-c9b0675ec93e}"/>
            </a:ext>
          </a:extLst>
        </xdr:cNvPr>
        <xdr:cNvSpPr/>
      </xdr:nvSpPr>
      <xdr:spPr>
        <a:xfrm>
          <a:off x="6915150" y="190500"/>
          <a:ext cx="514350" cy="180975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f16e7df4-f41c-48df-a3e9-c344369c737a}"/>
            </a:ext>
          </a:extLst>
        </xdr:cNvPr>
        <xdr:cNvSpPr/>
      </xdr:nvSpPr>
      <xdr:spPr>
        <a:xfrm>
          <a:off x="9877425" y="200025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>
      <xdr:nvSpPr>
        <xdr:cNvPr id="2" name="Arrow: Left 1">
          <a:hlinkClick r:id="rId1"/>
          <a:extLst>
            <a:ext uri="{FF2B5EF4-FFF2-40B4-BE49-F238E27FC236}">
              <a16:creationId xmlns:a16="http://schemas.microsoft.com/office/drawing/2014/main" id="{c26132b2-ed5a-4082-a4ed-5c5999267148}"/>
            </a:ext>
          </a:extLst>
        </xdr:cNvPr>
        <xdr:cNvSpPr/>
      </xdr:nvSpPr>
      <xdr:spPr>
        <a:xfrm>
          <a:off x="888682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12</xdr:col>
      <xdr:colOff>28575</xdr:colOff>
      <xdr:row>1</xdr:row>
      <xdr:rowOff>0</xdr:rowOff>
    </xdr:from>
    <xdr:to>
      <xdr:col>12</xdr:col>
      <xdr:colOff>542925</xdr:colOff>
      <xdr:row>1</xdr:row>
      <xdr:rowOff>171450</xdr:rowOff>
    </xdr:to>
    <xdr:sp>
      <xdr:nvSpPr>
        <xdr:cNvPr id="2" name="Arrow: Left 1">
          <a:hlinkClick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3480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171450</xdr:rowOff>
    </xdr:to>
    <xdr:sp>
      <xdr:nvSpPr>
        <xdr:cNvPr id="2" name="Arrow: Left 1">
          <a:hlinkClick r:id="rId1"/>
          <a:extLst>
            <a:ext uri="{FF2B5EF4-FFF2-40B4-BE49-F238E27FC236}">
              <a16:creationId xmlns:a16="http://schemas.microsoft.com/office/drawing/2014/main" id="{bc485f7d-9194-4351-ac98-d0edabf54a52}"/>
            </a:ext>
          </a:extLst>
        </xdr:cNvPr>
        <xdr:cNvSpPr/>
      </xdr:nvSpPr>
      <xdr:spPr>
        <a:xfrm>
          <a:off x="1232535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9</xdr:col>
      <xdr:colOff>0</xdr:colOff>
      <xdr:row>0</xdr:row>
      <xdr:rowOff>190500</xdr:rowOff>
    </xdr:from>
    <xdr:to>
      <xdr:col>9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dc2a2c8b-6b15-4cfd-b269-c0ec7189687a}"/>
            </a:ext>
          </a:extLst>
        </xdr:cNvPr>
        <xdr:cNvSpPr/>
      </xdr:nvSpPr>
      <xdr:spPr>
        <a:xfrm>
          <a:off x="8839200" y="190500"/>
          <a:ext cx="514350" cy="180975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c7e1ee96-34c1-4626-84aa-3a09d2118a2c}"/>
            </a:ext>
          </a:extLst>
        </xdr:cNvPr>
        <xdr:cNvSpPr/>
      </xdr:nvSpPr>
      <xdr:spPr>
        <a:xfrm>
          <a:off x="884872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>
      <xdr:nvSpPr>
        <xdr:cNvPr id="4" name="Arrow: Left 3">
          <a:hlinkClick r:id="rId1"/>
          <a:extLst>
            <a:ext uri="{FF2B5EF4-FFF2-40B4-BE49-F238E27FC236}">
              <a16:creationId xmlns:a16="http://schemas.microsoft.com/office/drawing/2014/main" id="{679950d0-1715-4e86-b78a-e485e274fa20}"/>
            </a:ext>
          </a:extLst>
        </xdr:cNvPr>
        <xdr:cNvSpPr/>
      </xdr:nvSpPr>
      <xdr:spPr>
        <a:xfrm>
          <a:off x="1062037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59c8800c-4271-463b-851e-d3fd63f9b32e}"/>
            </a:ext>
          </a:extLst>
        </xdr:cNvPr>
        <xdr:cNvSpPr/>
      </xdr:nvSpPr>
      <xdr:spPr>
        <a:xfrm>
          <a:off x="833437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1a5076a3-1399-4a15-9dfc-c3c31512df86}"/>
            </a:ext>
          </a:extLst>
        </xdr:cNvPr>
        <xdr:cNvSpPr/>
      </xdr:nvSpPr>
      <xdr:spPr>
        <a:xfrm>
          <a:off x="1063942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12d8a4f1-724a-4e5e-b83e-7ee2288cf5af}"/>
            </a:ext>
          </a:extLst>
        </xdr:cNvPr>
        <xdr:cNvSpPr/>
      </xdr:nvSpPr>
      <xdr:spPr>
        <a:xfrm>
          <a:off x="941070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9c6c4885-e06b-492c-9c28-fd5d7867f784}"/>
            </a:ext>
          </a:extLst>
        </xdr:cNvPr>
        <xdr:cNvSpPr/>
      </xdr:nvSpPr>
      <xdr:spPr>
        <a:xfrm>
          <a:off x="890587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16713a5f-f59a-49e1-84d3-ddecd646045b}"/>
            </a:ext>
          </a:extLst>
        </xdr:cNvPr>
        <xdr:cNvSpPr/>
      </xdr:nvSpPr>
      <xdr:spPr>
        <a:xfrm>
          <a:off x="844867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17501174-6393-408d-94f9-f92bd5d00e35}"/>
            </a:ext>
          </a:extLst>
        </xdr:cNvPr>
        <xdr:cNvSpPr/>
      </xdr:nvSpPr>
      <xdr:spPr>
        <a:xfrm>
          <a:off x="854392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>
      <xdr:nvSpPr>
        <xdr:cNvPr id="2" name="Arrow: Left 1">
          <a:hlinkClick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2997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c4727120-3b89-4edb-9a0b-72f2c9dd9b8e}"/>
            </a:ext>
          </a:extLst>
        </xdr:cNvPr>
        <xdr:cNvSpPr/>
      </xdr:nvSpPr>
      <xdr:spPr>
        <a:xfrm>
          <a:off x="9648825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d3601614-3278-4ae8-9644-d090d6a8568b}"/>
            </a:ext>
          </a:extLst>
        </xdr:cNvPr>
        <xdr:cNvSpPr/>
      </xdr:nvSpPr>
      <xdr:spPr>
        <a:xfrm>
          <a:off x="923925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7612a3f1-52f4-42d6-89ed-02aa2229f608}"/>
            </a:ext>
          </a:extLst>
        </xdr:cNvPr>
        <xdr:cNvSpPr/>
      </xdr:nvSpPr>
      <xdr:spPr>
        <a:xfrm>
          <a:off x="859155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>
      <xdr:nvSpPr>
        <xdr:cNvPr id="2" name="Arrow: Left 1">
          <a:hlinkClick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200025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>
      <xdr:nvSpPr>
        <xdr:cNvPr id="3" name="Arrow: Left 2">
          <a:hlinkClick r:id="rId1"/>
          <a:extLst>
            <a:ext uri="{FF2B5EF4-FFF2-40B4-BE49-F238E27FC236}">
              <a16:creationId xmlns:a16="http://schemas.microsoft.com/office/drawing/2014/main" id="{5622c82b-2d8c-4c70-95f2-f846d93f9fed}"/>
            </a:ext>
          </a:extLst>
        </xdr:cNvPr>
        <xdr:cNvSpPr/>
      </xdr:nvSpPr>
      <xdr:spPr>
        <a:xfrm>
          <a:off x="12058650" y="190500"/>
          <a:ext cx="514350" cy="171450"/>
        </a:xfrm>
        <a:prstGeom prst="leftArrow"/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 /><Relationship Id="rId2" Type="http://schemas.openxmlformats.org/officeDocument/2006/relationships/printerSettings" Target="../printerSettings/printerSettings8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.xml" /><Relationship Id="rId2" Type="http://schemas.openxmlformats.org/officeDocument/2006/relationships/printerSettings" Target="../printerSettings/printerSettings9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 /><Relationship Id="rId2" Type="http://schemas.openxmlformats.org/officeDocument/2006/relationships/printerSettings" Target="../printerSettings/printerSettings10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3.xml" /><Relationship Id="rId2" Type="http://schemas.openxmlformats.org/officeDocument/2006/relationships/printerSettings" Target="../printerSettings/printerSettings11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 /><Relationship Id="rId2" Type="http://schemas.openxmlformats.org/officeDocument/2006/relationships/printerSettings" Target="../printerSettings/printerSettings12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5.xml" /><Relationship Id="rId2" Type="http://schemas.openxmlformats.org/officeDocument/2006/relationships/printerSettings" Target="../printerSettings/printerSettings13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7.xml" /><Relationship Id="rId2" Type="http://schemas.openxmlformats.org/officeDocument/2006/relationships/printerSettings" Target="../printerSettings/printerSettings14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8.xml" /><Relationship Id="rId2" Type="http://schemas.openxmlformats.org/officeDocument/2006/relationships/printerSettings" Target="../printerSettings/printerSettings15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hyperlink" Target="https://protect.checkpoint.com/v2/___https://www.euribor-rates.eu/euribor-rates-by-year.asp___.YzJlOmZiYWJhOmM6bzo2NmVhNTNmNDZiN2JmODA1MzQ5ZjM1YzQ5YjljMTJjZTo2OjQ4Yjk6ZjBmMjZkNzYzZTdkMTk5MWQyMThjYzRkMmVlM2ExMTE5ZTIzMmYyNTQ2MDlmYjc4OWQ1NGZmZDcyYjc0MjE4ZTpwOlQ" TargetMode="External" /><Relationship Id="rId2" Type="http://schemas.openxmlformats.org/officeDocument/2006/relationships/hyperlink" Target="https://protect.checkpoint.com/v2/___https://ec.europa.eu/eurostat/data/database___.YzJlOmZiYWJhOmM6bzo2NmVhNTNmNDZiN2JmODA1MzQ5ZjM1YzQ5YjljMTJjZTo2OmI2ODg6NDNlOTI1ZmVlNDVkZTYxNjExNzJlYmU0NGJjNTNiOTIzZjYyZGQ0YTNiODkxMDk3YjJiYWYxN2I2OGM3YjM0NjpwOlQ" TargetMode="External" /><Relationship Id="rId3" Type="http://schemas.openxmlformats.org/officeDocument/2006/relationships/drawing" Target="../drawings/drawing1.xml" /><Relationship Id="rId4" Type="http://schemas.openxmlformats.org/officeDocument/2006/relationships/printerSettings" Target="../printerSettings/printerSettings1.bin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9.xml" /><Relationship Id="rId2" Type="http://schemas.openxmlformats.org/officeDocument/2006/relationships/printerSettings" Target="../printerSettings/printerSettings16.bin" 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0.xml" /><Relationship Id="rId2" Type="http://schemas.openxmlformats.org/officeDocument/2006/relationships/printerSettings" Target="../printerSettings/printerSettings17.bin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1.xml" /><Relationship Id="rId2" Type="http://schemas.openxmlformats.org/officeDocument/2006/relationships/printerSettings" Target="../printerSettings/printerSettings18.bin" /></Relationships>
</file>

<file path=xl/worksheets/_rels/sheet2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2.xml" /><Relationship Id="rId2" Type="http://schemas.openxmlformats.org/officeDocument/2006/relationships/printerSettings" Target="../printerSettings/printerSettings19.bin" /></Relationships>
</file>

<file path=xl/worksheets/_rels/sheet2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3.xml" /><Relationship Id="rId2" Type="http://schemas.openxmlformats.org/officeDocument/2006/relationships/printerSettings" Target="../printerSettings/printerSettings20.bin" /></Relationships>
</file>

<file path=xl/worksheets/_rels/sheet2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4.xml" /><Relationship Id="rId2" Type="http://schemas.openxmlformats.org/officeDocument/2006/relationships/printerSettings" Target="../printerSettings/printerSettings21.bin" /></Relationships>
</file>

<file path=xl/worksheets/_rels/sheet2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5.xml" /><Relationship Id="rId2" Type="http://schemas.openxmlformats.org/officeDocument/2006/relationships/printerSettings" Target="../printerSettings/printerSettings22.bin" /></Relationships>
</file>

<file path=xl/worksheets/_rels/sheet2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6.xml" /><Relationship Id="rId2" Type="http://schemas.openxmlformats.org/officeDocument/2006/relationships/printerSettings" Target="../printerSettings/printerSettings23.bin" /></Relationships>
</file>

<file path=xl/worksheets/_rels/sheet2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7.xml" /><Relationship Id="rId2" Type="http://schemas.openxmlformats.org/officeDocument/2006/relationships/printerSettings" Target="../printerSettings/printerSettings24.bin" /></Relationships>
</file>

<file path=xl/worksheets/_rels/sheet2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8.xml" /><Relationship Id="rId2" Type="http://schemas.openxmlformats.org/officeDocument/2006/relationships/printerSettings" Target="../printerSettings/printerSettings25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2.bin" /></Relationships>
</file>

<file path=xl/worksheets/_rels/sheet3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9.xml" /><Relationship Id="rId2" Type="http://schemas.openxmlformats.org/officeDocument/2006/relationships/printerSettings" Target="../printerSettings/printerSettings26.bin" /></Relationships>
</file>

<file path=xl/worksheets/_rels/sheet3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0.xml" /><Relationship Id="rId2" Type="http://schemas.openxmlformats.org/officeDocument/2006/relationships/printerSettings" Target="../printerSettings/printerSettings27.bin" /></Relationships>
</file>

<file path=xl/worksheets/_rels/sheet3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1.xml" /><Relationship Id="rId2" Type="http://schemas.openxmlformats.org/officeDocument/2006/relationships/printerSettings" Target="../printerSettings/printerSettings28.bin" /></Relationships>
</file>

<file path=xl/worksheets/_rels/sheet3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2.xml" /><Relationship Id="rId2" Type="http://schemas.openxmlformats.org/officeDocument/2006/relationships/printerSettings" Target="../printerSettings/printerSettings29.bin" /></Relationships>
</file>

<file path=xl/worksheets/_rels/sheet3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3.xml" /><Relationship Id="rId2" Type="http://schemas.openxmlformats.org/officeDocument/2006/relationships/printerSettings" Target="../printerSettings/printerSettings30.bin" /></Relationships>
</file>

<file path=xl/worksheets/_rels/sheet3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4.xml" /></Relationships>
</file>

<file path=xl/worksheets/_rels/sheet3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5.xml" /><Relationship Id="rId2" Type="http://schemas.openxmlformats.org/officeDocument/2006/relationships/printerSettings" Target="../printerSettings/printerSettings31.bin" /></Relationships>
</file>

<file path=xl/worksheets/_rels/sheet3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6.xml" /><Relationship Id="rId2" Type="http://schemas.openxmlformats.org/officeDocument/2006/relationships/printerSettings" Target="../printerSettings/printerSettings32.bin" /></Relationships>
</file>

<file path=xl/worksheets/_rels/sheet3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7.xml" /><Relationship Id="rId2" Type="http://schemas.openxmlformats.org/officeDocument/2006/relationships/printerSettings" Target="../printerSettings/printerSettings33.bin" /></Relationships>
</file>

<file path=xl/worksheets/_rels/sheet3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8.xml" /><Relationship Id="rId2" Type="http://schemas.openxmlformats.org/officeDocument/2006/relationships/printerSettings" Target="../printerSettings/printerSettings34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printerSettings" Target="../printerSettings/printerSettings3.bin" /></Relationships>
</file>

<file path=xl/worksheets/_rels/sheet4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9.xml" /></Relationships>
</file>

<file path=xl/worksheets/_rels/sheet4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0.xml" /><Relationship Id="rId2" Type="http://schemas.openxmlformats.org/officeDocument/2006/relationships/printerSettings" Target="../printerSettings/printerSettings35.bin" /></Relationships>
</file>

<file path=xl/worksheets/_rels/sheet4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1.xml" /><Relationship Id="rId2" Type="http://schemas.openxmlformats.org/officeDocument/2006/relationships/printerSettings" Target="../printerSettings/printerSettings36.bin" /></Relationships>
</file>

<file path=xl/worksheets/_rels/sheet4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2.xml" /><Relationship Id="rId2" Type="http://schemas.openxmlformats.org/officeDocument/2006/relationships/printerSettings" Target="../printerSettings/printerSettings37.bin" /></Relationships>
</file>

<file path=xl/worksheets/_rels/sheet4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3.xml" /><Relationship Id="rId2" Type="http://schemas.openxmlformats.org/officeDocument/2006/relationships/printerSettings" Target="../printerSettings/printerSettings38.bin" /></Relationships>
</file>

<file path=xl/worksheets/_rels/sheet4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4.xml" /><Relationship Id="rId2" Type="http://schemas.openxmlformats.org/officeDocument/2006/relationships/printerSettings" Target="../printerSettings/printerSettings39.bin" /></Relationships>
</file>

<file path=xl/worksheets/_rels/sheet4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5.xml" /><Relationship Id="rId2" Type="http://schemas.openxmlformats.org/officeDocument/2006/relationships/printerSettings" Target="../printerSettings/printerSettings40.bin" /></Relationships>
</file>

<file path=xl/worksheets/_rels/sheet4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6.xml" /></Relationships>
</file>

<file path=xl/worksheets/_rels/sheet4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7.xml" /></Relationships>
</file>

<file path=xl/worksheets/_rels/sheet4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8.xml" /><Relationship Id="rId2" Type="http://schemas.openxmlformats.org/officeDocument/2006/relationships/printerSettings" Target="../printerSettings/printerSettings41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4.bin" /></Relationships>
</file>

<file path=xl/worksheets/_rels/sheet5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9.xml" /></Relationships>
</file>

<file path=xl/worksheets/_rels/sheet5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0.xml" /><Relationship Id="rId2" Type="http://schemas.openxmlformats.org/officeDocument/2006/relationships/printerSettings" Target="../printerSettings/printerSettings42.bin" /></Relationships>
</file>

<file path=xl/worksheets/_rels/sheet5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1.xml" /><Relationship Id="rId2" Type="http://schemas.openxmlformats.org/officeDocument/2006/relationships/printerSettings" Target="../printerSettings/printerSettings43.bin" /></Relationships>
</file>

<file path=xl/worksheets/_rels/sheet5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2.xml" /><Relationship Id="rId2" Type="http://schemas.openxmlformats.org/officeDocument/2006/relationships/printerSettings" Target="../printerSettings/printerSettings44.bin" /></Relationships>
</file>

<file path=xl/worksheets/_rels/sheet5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3.xml" /><Relationship Id="rId2" Type="http://schemas.openxmlformats.org/officeDocument/2006/relationships/printerSettings" Target="../printerSettings/printerSettings45.bin" /></Relationships>
</file>

<file path=xl/worksheets/_rels/sheet5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4.xml" /></Relationships>
</file>

<file path=xl/worksheets/_rels/sheet5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5.xml" /><Relationship Id="rId2" Type="http://schemas.openxmlformats.org/officeDocument/2006/relationships/printerSettings" Target="../printerSettings/printerSettings46.bin" /></Relationships>
</file>

<file path=xl/worksheets/_rels/sheet5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6.xml" /><Relationship Id="rId2" Type="http://schemas.openxmlformats.org/officeDocument/2006/relationships/printerSettings" Target="../printerSettings/printerSettings47.bin" /></Relationships>
</file>

<file path=xl/worksheets/_rels/sheet5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7.xml" /></Relationships>
</file>

<file path=xl/worksheets/_rels/sheet5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8.xml" /><Relationship Id="rId2" Type="http://schemas.openxmlformats.org/officeDocument/2006/relationships/printerSettings" Target="../printerSettings/printerSettings48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Relationship Id="rId2" Type="http://schemas.openxmlformats.org/officeDocument/2006/relationships/printerSettings" Target="../printerSettings/printerSettings5.bin" /></Relationships>
</file>

<file path=xl/worksheets/_rels/sheet6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9.xml" /><Relationship Id="rId2" Type="http://schemas.openxmlformats.org/officeDocument/2006/relationships/printerSettings" Target="../printerSettings/printerSettings49.bin" /></Relationships>
</file>

<file path=xl/worksheets/_rels/sheet6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0.xml" /><Relationship Id="rId2" Type="http://schemas.openxmlformats.org/officeDocument/2006/relationships/printerSettings" Target="../printerSettings/printerSettings50.bin" /></Relationships>
</file>

<file path=xl/worksheets/_rels/sheet6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1.xml" /><Relationship Id="rId2" Type="http://schemas.openxmlformats.org/officeDocument/2006/relationships/printerSettings" Target="../printerSettings/printerSettings51.bin" /></Relationships>
</file>

<file path=xl/worksheets/_rels/sheet6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2.xml" /></Relationships>
</file>

<file path=xl/worksheets/_rels/sheet6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3.xml" /></Relationships>
</file>

<file path=xl/worksheets/_rels/sheet6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4.xml" /></Relationships>
</file>

<file path=xl/worksheets/_rels/sheet6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5.xml" /></Relationships>
</file>

<file path=xl/worksheets/_rels/sheet6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6.xml" /></Relationships>
</file>

<file path=xl/worksheets/_rels/sheet6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7.xml" /><Relationship Id="rId2" Type="http://schemas.openxmlformats.org/officeDocument/2006/relationships/printerSettings" Target="../printerSettings/printerSettings52.bin" /></Relationships>
</file>

<file path=xl/worksheets/_rels/sheet6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8.xml" /><Relationship Id="rId2" Type="http://schemas.openxmlformats.org/officeDocument/2006/relationships/printerSettings" Target="../printerSettings/printerSettings53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printerSettings" Target="../printerSettings/printerSettings6.bin" /></Relationships>
</file>

<file path=xl/worksheets/_rels/sheet7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9.xml" /><Relationship Id="rId2" Type="http://schemas.openxmlformats.org/officeDocument/2006/relationships/printerSettings" Target="../printerSettings/printerSettings54.bin" /></Relationships>
</file>

<file path=xl/worksheets/_rels/sheet7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0.xml" /></Relationships>
</file>

<file path=xl/worksheets/_rels/sheet7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1.xml" /></Relationships>
</file>

<file path=xl/worksheets/_rels/sheet7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2.xml" /><Relationship Id="rId2" Type="http://schemas.openxmlformats.org/officeDocument/2006/relationships/printerSettings" Target="../printerSettings/printerSettings55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 /><Relationship Id="rId2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dimension ref="A1:B73"/>
  <sheetViews>
    <sheetView tabSelected="1" workbookViewId="0" topLeftCell="A1">
      <selection pane="topLeft" activeCell="B1" sqref="B1"/>
    </sheetView>
  </sheetViews>
  <sheetFormatPr defaultColWidth="8.834285714285713" defaultRowHeight="15"/>
  <cols>
    <col min="2" max="2" width="92.14285714285714" customWidth="1"/>
  </cols>
  <sheetData>
    <row r="1" spans="1:2" ht="15">
      <c r="A1" s="124" t="s">
        <v>159</v>
      </c>
      <c r="B1" s="124"/>
    </row>
    <row r="2" spans="1:2" ht="15">
      <c r="A2" s="124"/>
      <c r="B2" s="305" t="s">
        <v>144</v>
      </c>
    </row>
    <row r="3" spans="1:2" ht="15">
      <c r="A3" s="124"/>
      <c r="B3" s="305" t="s">
        <v>174</v>
      </c>
    </row>
    <row r="4" spans="1:2" ht="15">
      <c r="A4" s="124"/>
      <c r="B4" s="305" t="s">
        <v>223</v>
      </c>
    </row>
    <row r="5" spans="1:2" ht="15">
      <c r="A5" s="124"/>
      <c r="B5" s="305" t="s">
        <v>676</v>
      </c>
    </row>
    <row r="6" spans="1:2" ht="15">
      <c r="A6" s="124"/>
      <c r="B6" s="305" t="s">
        <v>228</v>
      </c>
    </row>
    <row r="7" spans="1:2" ht="15">
      <c r="A7" s="124"/>
      <c r="B7" s="305" t="s">
        <v>237</v>
      </c>
    </row>
    <row r="8" spans="1:2" ht="15">
      <c r="A8" s="124"/>
      <c r="B8" s="305" t="s">
        <v>243</v>
      </c>
    </row>
    <row r="9" spans="1:2" ht="15">
      <c r="A9" s="124"/>
      <c r="B9" s="305" t="s">
        <v>250</v>
      </c>
    </row>
    <row r="10" spans="1:2" ht="15">
      <c r="A10" s="124"/>
      <c r="B10" s="305" t="s">
        <v>269</v>
      </c>
    </row>
    <row r="11" spans="1:2" ht="15">
      <c r="A11" s="124"/>
      <c r="B11" s="305" t="s">
        <v>745</v>
      </c>
    </row>
    <row r="12" spans="1:2" ht="15">
      <c r="A12" s="124"/>
      <c r="B12" s="305" t="s">
        <v>277</v>
      </c>
    </row>
    <row r="13" spans="1:2" ht="15">
      <c r="A13" s="124"/>
      <c r="B13" s="305" t="s">
        <v>280</v>
      </c>
    </row>
    <row r="14" spans="1:2" ht="15">
      <c r="A14" s="124"/>
      <c r="B14" s="305" t="s">
        <v>286</v>
      </c>
    </row>
    <row r="15" spans="1:2" ht="15">
      <c r="A15" s="124"/>
      <c r="B15" s="305" t="s">
        <v>291</v>
      </c>
    </row>
    <row r="16" spans="1:2" ht="15">
      <c r="A16" s="124"/>
      <c r="B16" s="305" t="s">
        <v>299</v>
      </c>
    </row>
    <row r="17" spans="1:2" ht="15">
      <c r="A17" s="124"/>
      <c r="B17" s="305" t="s">
        <v>302</v>
      </c>
    </row>
    <row r="18" spans="1:2" ht="15">
      <c r="A18" s="124"/>
      <c r="B18" s="305" t="s">
        <v>677</v>
      </c>
    </row>
    <row r="19" spans="1:2" ht="15">
      <c r="A19" s="124"/>
      <c r="B19" s="305" t="s">
        <v>311</v>
      </c>
    </row>
    <row r="20" spans="1:2" ht="15">
      <c r="A20" s="124"/>
      <c r="B20" s="305" t="s">
        <v>330</v>
      </c>
    </row>
    <row r="21" spans="1:2" ht="15">
      <c r="A21" s="124"/>
      <c r="B21" s="305" t="s">
        <v>336</v>
      </c>
    </row>
    <row r="22" spans="1:2" ht="15">
      <c r="A22" s="124"/>
      <c r="B22" s="305" t="s">
        <v>345</v>
      </c>
    </row>
    <row r="23" spans="1:2" ht="15">
      <c r="A23" s="124"/>
      <c r="B23" s="305" t="s">
        <v>362</v>
      </c>
    </row>
    <row r="24" spans="1:2" ht="15">
      <c r="A24" s="124"/>
      <c r="B24" s="305" t="s">
        <v>363</v>
      </c>
    </row>
    <row r="25" spans="1:2" ht="15">
      <c r="A25" s="124"/>
      <c r="B25" s="305" t="s">
        <v>364</v>
      </c>
    </row>
    <row r="26" spans="1:2" ht="15">
      <c r="A26" s="124"/>
      <c r="B26" s="305" t="s">
        <v>367</v>
      </c>
    </row>
    <row r="27" spans="1:2" ht="15">
      <c r="A27" s="124"/>
      <c r="B27" s="305" t="s">
        <v>373</v>
      </c>
    </row>
    <row r="28" spans="1:2" ht="15">
      <c r="A28" s="124"/>
      <c r="B28" s="305" t="s">
        <v>378</v>
      </c>
    </row>
    <row r="29" spans="1:2" ht="15">
      <c r="A29" s="124"/>
      <c r="B29" s="305" t="s">
        <v>383</v>
      </c>
    </row>
    <row r="30" spans="1:2" ht="15">
      <c r="A30" s="124"/>
      <c r="B30" s="305" t="s">
        <v>616</v>
      </c>
    </row>
    <row r="31" spans="1:2" ht="15">
      <c r="A31" s="124"/>
      <c r="B31" s="305" t="s">
        <v>612</v>
      </c>
    </row>
    <row r="32" spans="1:2" ht="15">
      <c r="A32" s="124"/>
      <c r="B32" s="305" t="s">
        <v>403</v>
      </c>
    </row>
    <row r="33" spans="1:2" ht="15">
      <c r="A33" s="124"/>
      <c r="B33" s="305" t="s">
        <v>140</v>
      </c>
    </row>
    <row r="34" spans="1:2" ht="15">
      <c r="A34" s="124"/>
      <c r="B34" s="305" t="s">
        <v>421</v>
      </c>
    </row>
    <row r="35" spans="1:2" ht="15">
      <c r="A35" s="124"/>
      <c r="B35" s="305" t="s">
        <v>428</v>
      </c>
    </row>
    <row r="36" spans="1:2" ht="15">
      <c r="A36" s="124"/>
      <c r="B36" s="305" t="s">
        <v>141</v>
      </c>
    </row>
    <row r="37" spans="1:2" ht="15">
      <c r="A37" s="124"/>
      <c r="B37" s="305" t="s">
        <v>436</v>
      </c>
    </row>
    <row r="38" spans="1:2" ht="15">
      <c r="A38" s="124"/>
      <c r="B38" s="305" t="s">
        <v>443</v>
      </c>
    </row>
    <row r="39" spans="1:2" ht="15">
      <c r="A39" s="124"/>
      <c r="B39" s="305" t="s">
        <v>456</v>
      </c>
    </row>
    <row r="40" spans="1:2" ht="15">
      <c r="A40" s="124"/>
      <c r="B40" s="305" t="s">
        <v>465</v>
      </c>
    </row>
    <row r="41" spans="1:2" ht="15">
      <c r="A41" s="124"/>
      <c r="B41" s="305" t="s">
        <v>476</v>
      </c>
    </row>
    <row r="42" spans="1:2" ht="15">
      <c r="A42" s="124"/>
      <c r="B42" s="305" t="s">
        <v>486</v>
      </c>
    </row>
    <row r="43" spans="1:2" ht="15">
      <c r="A43" s="124"/>
      <c r="B43" s="305" t="s">
        <v>500</v>
      </c>
    </row>
    <row r="44" spans="1:2" ht="15">
      <c r="A44" s="124"/>
      <c r="B44" s="305" t="s">
        <v>507</v>
      </c>
    </row>
    <row r="45" spans="1:2" ht="15">
      <c r="A45" s="124"/>
      <c r="B45" s="305" t="s">
        <v>666</v>
      </c>
    </row>
    <row r="46" spans="1:2" ht="15">
      <c r="A46" s="124"/>
      <c r="B46" s="305" t="s">
        <v>667</v>
      </c>
    </row>
    <row r="47" spans="1:2" ht="15">
      <c r="A47" s="124"/>
      <c r="B47" s="305" t="s">
        <v>531</v>
      </c>
    </row>
    <row r="48" spans="1:2" ht="15">
      <c r="A48" s="124"/>
      <c r="B48" s="305" t="s">
        <v>537</v>
      </c>
    </row>
    <row r="49" spans="1:2" ht="15">
      <c r="A49" s="124"/>
      <c r="B49" s="305" t="s">
        <v>540</v>
      </c>
    </row>
    <row r="50" spans="1:2" ht="15">
      <c r="A50" s="124"/>
      <c r="B50" s="305" t="s">
        <v>724</v>
      </c>
    </row>
    <row r="51" spans="1:2" ht="15">
      <c r="A51" s="124"/>
      <c r="B51" s="305" t="s">
        <v>587</v>
      </c>
    </row>
    <row r="52" spans="1:2" ht="15">
      <c r="A52" s="124"/>
      <c r="B52" s="305" t="s">
        <v>613</v>
      </c>
    </row>
    <row r="53" spans="1:2" ht="15">
      <c r="A53" s="124"/>
      <c r="B53" s="305" t="s">
        <v>614</v>
      </c>
    </row>
    <row r="54" spans="1:2" ht="15">
      <c r="A54" s="124"/>
      <c r="B54" s="305" t="s">
        <v>577</v>
      </c>
    </row>
    <row r="55" spans="1:2" ht="15">
      <c r="A55" s="124"/>
      <c r="B55" s="305" t="s">
        <v>578</v>
      </c>
    </row>
    <row r="56" spans="1:2" ht="15">
      <c r="A56" s="124"/>
      <c r="B56" s="306" t="s">
        <v>585</v>
      </c>
    </row>
    <row r="57" spans="1:2" ht="15">
      <c r="A57" s="124"/>
      <c r="B57" s="306" t="s">
        <v>735</v>
      </c>
    </row>
    <row r="58" spans="1:2" ht="15">
      <c r="A58" s="124"/>
      <c r="B58" s="306" t="s">
        <v>602</v>
      </c>
    </row>
    <row r="59" spans="1:2" ht="15">
      <c r="A59" s="124"/>
      <c r="B59" s="306" t="s">
        <v>615</v>
      </c>
    </row>
    <row r="60" spans="1:2" ht="15">
      <c r="A60" s="124"/>
      <c r="B60" s="306" t="s">
        <v>617</v>
      </c>
    </row>
    <row r="61" spans="1:2" ht="15">
      <c r="A61" s="124"/>
      <c r="B61" s="306" t="s">
        <v>742</v>
      </c>
    </row>
    <row r="62" spans="1:2" ht="32">
      <c r="A62" s="124"/>
      <c r="B62" s="307" t="s">
        <v>755</v>
      </c>
    </row>
    <row r="63" spans="1:2" ht="15">
      <c r="A63" s="124"/>
      <c r="B63" s="305" t="s">
        <v>670</v>
      </c>
    </row>
    <row r="64" spans="1:2" ht="15">
      <c r="A64" s="124"/>
      <c r="B64" s="305" t="s">
        <v>671</v>
      </c>
    </row>
    <row r="65" spans="1:2" ht="15">
      <c r="A65" s="124"/>
      <c r="B65" s="305" t="s">
        <v>668</v>
      </c>
    </row>
    <row r="66" spans="1:2" ht="15">
      <c r="A66" s="124"/>
      <c r="B66" s="305" t="s">
        <v>682</v>
      </c>
    </row>
    <row r="67" spans="1:2" ht="15">
      <c r="A67" s="124"/>
      <c r="B67" s="305" t="s">
        <v>683</v>
      </c>
    </row>
    <row r="68" spans="1:2" ht="15">
      <c r="A68" s="124"/>
      <c r="B68" s="305" t="s">
        <v>663</v>
      </c>
    </row>
    <row r="69" spans="1:2" ht="15">
      <c r="A69" s="124"/>
      <c r="B69" s="305" t="s">
        <v>674</v>
      </c>
    </row>
    <row r="70" spans="1:2" ht="15">
      <c r="A70" s="124"/>
      <c r="B70" s="305" t="s">
        <v>675</v>
      </c>
    </row>
    <row r="71" spans="1:2" ht="15">
      <c r="A71" s="124"/>
      <c r="B71" s="305" t="s">
        <v>653</v>
      </c>
    </row>
    <row r="72" spans="1:2" ht="15">
      <c r="A72" s="124"/>
      <c r="B72" s="305" t="s">
        <v>657</v>
      </c>
    </row>
    <row r="73" spans="1:2" ht="15">
      <c r="A73" s="124"/>
      <c r="B73" s="305" t="s">
        <v>142</v>
      </c>
    </row>
  </sheetData>
  <hyperlinks>
    <hyperlink ref="B3" location="'Table 2'!A1" display="Table 2: Organisational units, network of ATMs and POS devices of banks operating in FBiH"/>
    <hyperlink ref="B4" location="'Table 3'!A1" display="Table 3: Ownership structure according to total capital"/>
    <hyperlink ref="B5" location="'Table 4'!A1" display="Table 4: Ownership structure according to share of state-owned, private, and foreign capital"/>
    <hyperlink ref="B6" location="'Table 5'!A1" display="Table 5: Market shares of banks by ownership type (majority capital)"/>
    <hyperlink ref="B7" location="'Table 6'!A1" display="Table 6: Qualification structure of employees in FBiH banks"/>
    <hyperlink ref="B8" location="'Table 7'!A1" display="Table 7: Total assets per employee"/>
    <hyperlink ref="B9" location="'Table 8'!A1" display="Table 8: Balance sheet of banks"/>
    <hyperlink ref="B10" location="'Table 9'!A1" display="Table 9: Banks' assets according to ownership structure"/>
    <hyperlink ref="B11" location="'Table 10'!A1" display="Table 10: Banking peer groups' shares in total assets"/>
    <hyperlink ref="B12" location="'Table 11'!A1" display="Table 11: Banks' cash"/>
    <hyperlink ref="B13" location="'Table 12'!A1" display="Table 12: Securities according to type of instrument"/>
    <hyperlink ref="B14" location="'Table 13'!A1" display="Table 13: Securities of BiH entity governments"/>
    <hyperlink ref="B15" location="'Table 14'!A1" display="Table 14: Sectoral structure of deposits"/>
    <hyperlink ref="B16" location="'Table 15'!A1" display="Table 15: Retail savings"/>
    <hyperlink ref="B17" location="'Table 16'!A1" display="Table 16: Maturity structure of retail savings deposits"/>
    <hyperlink ref="B18" location="'Table 17'!A1" display="Table 17: Retail loans, savings, and deposits"/>
    <hyperlink ref="B19" location="'Table 18'!A1" display="Table 18: Report on the balance of own funds"/>
    <hyperlink ref="B20" location="'Table 19'!A1" display="Table 19: Risk exposure structure"/>
    <hyperlink ref="B21" location="'Table 20'!A1" display="Table 20: Capital adequacy ratios"/>
    <hyperlink ref="B22" location="'Table 21'!A1" display="Table 21: Leverage ratio"/>
    <hyperlink ref="B23" location="'Table 22'!A1" display="Table 22: Financial assets, off-balance sheet items and ECL "/>
    <hyperlink ref="B24" location="'Table 23'!A1" display="Table 23: Exposures by credit risk level (stage)"/>
    <hyperlink ref="B25" location="'Table 24'!A1" display="Table 24: Sectoral structure of loans"/>
    <hyperlink ref="B26" location="'Table 25'!A1" display="Table 25: Maturity structure of loans"/>
    <hyperlink ref="B27" location="'Table 26'!A1" display="Table 26: Loans by credit risk level (stage)"/>
    <hyperlink ref="B29" location="'Table 28'!A1" display="Table 28: Actual financial performance of banks"/>
    <hyperlink ref="B30" location="'Table 29'!A1" display="Table 29: Banks' total income structure"/>
    <hyperlink ref="B31" location="'Table 30'!A1" display="Table 30: Banks' total expenses structure"/>
    <hyperlink ref="B32" location="'Table 31'!A1" display="Table 31: Profitability, productivity, and efficiency ratios"/>
    <hyperlink ref="B33" location="'Table 32'!A1" display="Table 32: LCR"/>
    <hyperlink ref="B39" location="'Table 38'!A1" display="Table 38: Maturity structure of deposits by residual maturity"/>
    <hyperlink ref="B41" location="'Table 40'!A1" display="Table 40: Liquidity ratios"/>
    <hyperlink ref="B42" location="'Table 41'!A1" display="Table 41: Foreign exchange position (EUR and total)"/>
    <hyperlink ref="B44" location="'Table 43'!A1" display="Table 43: Qualification structure of employees in MCOs in FBiH"/>
    <hyperlink ref="B45" location="'Table 44'!A1" display="Table 44: Microcredit sector's balance sheet"/>
    <hyperlink ref="B47" location="'Table 46'!A1" display="Table 46: Maturity structure of loans taken"/>
    <hyperlink ref="B46" location="'Table 45'!A1" display="Table 45: Microcredit sector's capital structure"/>
    <hyperlink ref="B48" location="'Table 47'!A1" display="Table 47: Net microloans"/>
    <hyperlink ref="B49" location="'Table 48'!A1" display="Table 48: Sectoral and maturity structure of microloans"/>
    <hyperlink ref="B50" location="'Table 49'!A1" display="Table 49: LLRs"/>
    <hyperlink ref="B52" location="'Table 51'!A1" display="Table 51: MCOs' total income structure"/>
    <hyperlink ref="B54" location="'Table 53'!A1" display="Table 53: Qualification structure of employees in leasing companies in FBiH"/>
    <hyperlink ref="B62" location="'Table 61'!A1" display="Table 61: Nominal amount of purchased monetary claims and paid buyers' liabilities to suppliers in FBiH, by type of factoring and domicile status"/>
    <hyperlink ref="B61" location="'Table 60'!A1" display="Table 60: Number of contracts concluded structure and financing amount across leasing system"/>
    <hyperlink ref="B60" location="'Table 59'!A1" display="Table 59: Leasing companies' total expenses structure"/>
    <hyperlink ref="B59" location="'Table 58'!A1" display="Table 58: Leasing companies' total income structure"/>
    <hyperlink ref="B57" location="'Table 56'!A1" display="Table 56: Overview of financial leasing reserves"/>
    <hyperlink ref="B53" location="'Table 52'!A1" display="Table 52: MCOs' total expenses structure"/>
    <hyperlink ref="B43" location="'Table 42'!A1" display="Table 42: Total weighted position of the banking book"/>
    <hyperlink ref="B28" location="'Table 27 '!A1" display="Table 27: Credit risk indicators"/>
    <hyperlink ref="B34" location="'Table 33'!A1" display="Table 33: Liquidity buffer"/>
    <hyperlink ref="B35" location="'Table 34'!A1" display="Table 34: Net liquidity outflows"/>
    <hyperlink ref="B51" location="'Table 50'!A1" display="Table 50: Actual financial performance of MCOs"/>
    <hyperlink ref="B56" location="'Table 55'!A1" display="Table 55: Structure of financial leasing receivables"/>
    <hyperlink ref="B58" location="'Table 57'!A1" display="Table 57: Actual financial performance of leasing companies"/>
    <hyperlink ref="B2" location="'Table 1'!A1" display="Table 1: Selected macroeconomic indicators "/>
    <hyperlink ref="B63" location="'Table 62'!A1" display="Table 62: Volume of DPs and FXPs"/>
    <hyperlink ref="B64" location="'Table 63'!A1" display="Table 63: FXPs volume"/>
    <hyperlink ref="B65" location="'Table 64'!A1" display="Table 64: DPs volume"/>
    <hyperlink ref="B66" location="'Table 65'!A1" display="Table 65: Currency exchange operations performed by banks"/>
    <hyperlink ref="B67" location="'Table 66'!A1" display="Table 66: Currency exchange operations performed by authorised exchange offices"/>
    <hyperlink ref="B71" location="'Table 70'!A1" display="Table 70: Reported transactions by number and value - banks"/>
    <hyperlink ref="B72" location="'Table 71'!A1" display="Table 71: Reported suspicious transactions by number and value - banks"/>
    <hyperlink ref="B73" location="'Table 72'!A1" display="Table 72: Reported suspicious transactions by number and value - MCOs"/>
    <hyperlink ref="B40" location="'Table 39'!A1" display="Table 39: Maturity matching of financial assets and financial liabilities of up to 180 days"/>
    <hyperlink ref="B55" location="'Table 54'!A1" display="Table 54: Leasing sector's balance sheet"/>
    <hyperlink ref="B68" location="'Table 67'!A1" display="Table 67: Online and mobile banking"/>
    <hyperlink ref="B69" location="'Table 68'!A1" display="Table 68: Volume of card business by card type"/>
    <hyperlink ref="B70" location="'Table 69'!A1" display="Table 69: Volume of card business by acquiring device"/>
    <hyperlink ref="B36" location="'Table 35'!A1" display="Table 35: NSFR"/>
    <hyperlink ref="B37" location="'Table 36'!A1" display="Table 36: ASF structure"/>
    <hyperlink ref="B38" location="'Table 37'!A1" display="Table 37: RSF structure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dimension ref="B2:P12"/>
  <sheetViews>
    <sheetView workbookViewId="0" topLeftCell="A1">
      <selection pane="topLeft" activeCell="J12" sqref="J12"/>
    </sheetView>
  </sheetViews>
  <sheetFormatPr defaultColWidth="9.164285714285713" defaultRowHeight="15"/>
  <cols>
    <col min="2" max="2" width="7.714285714285714" customWidth="1"/>
    <col min="3" max="3" width="14.571428571428571" customWidth="1"/>
    <col min="4" max="4" width="14.142857142857142" customWidth="1"/>
    <col min="5" max="5" width="13.142857142857142" customWidth="1"/>
    <col min="6" max="6" width="12.857142857142858" customWidth="1"/>
    <col min="7" max="7" width="12.142857142857142" customWidth="1"/>
    <col min="8" max="8" width="13.857142857142858" customWidth="1"/>
    <col min="9" max="9" width="11.857142857142858" customWidth="1"/>
    <col min="10" max="10" width="12.142857142857142" customWidth="1"/>
    <col min="11" max="11" width="13" customWidth="1"/>
    <col min="12" max="12" width="12.142857142857142" customWidth="1"/>
    <col min="13" max="13" width="11.857142857142858" customWidth="1"/>
    <col min="14" max="14" width="13.142857142857142" customWidth="1"/>
  </cols>
  <sheetData>
    <row r="2" spans="3:16" ht="16"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P2" s="52"/>
    </row>
    <row r="3" spans="2:14" ht="17" thickBot="1">
      <c r="B3" s="60"/>
      <c r="C3" s="86"/>
      <c r="D3" s="81"/>
      <c r="E3" s="81"/>
      <c r="F3" s="81"/>
      <c r="G3" s="81"/>
      <c r="H3" s="81"/>
      <c r="I3" s="81"/>
      <c r="J3" s="81"/>
      <c r="K3" s="81"/>
      <c r="L3" s="81"/>
      <c r="M3" s="81"/>
      <c r="N3" s="84" t="s">
        <v>435</v>
      </c>
    </row>
    <row r="4" spans="2:14" ht="25" customHeight="1" thickTop="1">
      <c r="B4" s="379" t="s">
        <v>269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</row>
    <row r="5" spans="2:14" ht="16">
      <c r="B5" s="384" t="s">
        <v>143</v>
      </c>
      <c r="C5" s="376" t="s">
        <v>205</v>
      </c>
      <c r="D5" s="378">
        <v>44561</v>
      </c>
      <c r="E5" s="376"/>
      <c r="F5" s="376"/>
      <c r="G5" s="378">
        <v>44926</v>
      </c>
      <c r="H5" s="376"/>
      <c r="I5" s="376"/>
      <c r="J5" s="378">
        <v>45291</v>
      </c>
      <c r="K5" s="376"/>
      <c r="L5" s="376"/>
      <c r="M5" s="385" t="s">
        <v>215</v>
      </c>
      <c r="N5" s="385"/>
    </row>
    <row r="6" spans="2:14" ht="35" customHeight="1">
      <c r="B6" s="384"/>
      <c r="C6" s="376"/>
      <c r="D6" s="97" t="s">
        <v>229</v>
      </c>
      <c r="E6" s="97" t="s">
        <v>246</v>
      </c>
      <c r="F6" s="97" t="s">
        <v>213</v>
      </c>
      <c r="G6" s="97" t="s">
        <v>229</v>
      </c>
      <c r="H6" s="97" t="s">
        <v>247</v>
      </c>
      <c r="I6" s="97" t="s">
        <v>213</v>
      </c>
      <c r="J6" s="97" t="s">
        <v>229</v>
      </c>
      <c r="K6" s="97" t="s">
        <v>248</v>
      </c>
      <c r="L6" s="97" t="s">
        <v>213</v>
      </c>
      <c r="M6" s="97" t="s">
        <v>96</v>
      </c>
      <c r="N6" s="97" t="s">
        <v>97</v>
      </c>
    </row>
    <row r="7" spans="2:14" ht="1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  <c r="M7" s="99">
        <v>12</v>
      </c>
      <c r="N7" s="99">
        <v>13</v>
      </c>
    </row>
    <row r="8" spans="2:14" ht="17">
      <c r="B8" s="116" t="s">
        <v>59</v>
      </c>
      <c r="C8" s="117" t="s">
        <v>270</v>
      </c>
      <c r="D8" s="114">
        <v>1</v>
      </c>
      <c r="E8" s="102">
        <v>1054365</v>
      </c>
      <c r="F8" s="103">
        <f>E8/E10*100</f>
        <v>4.072349324928916</v>
      </c>
      <c r="G8" s="114">
        <v>1</v>
      </c>
      <c r="H8" s="102">
        <v>1048095</v>
      </c>
      <c r="I8" s="103">
        <f>H8/H10*100</f>
        <v>3.853392017723408</v>
      </c>
      <c r="J8" s="114">
        <v>1</v>
      </c>
      <c r="K8" s="102">
        <v>1114891</v>
      </c>
      <c r="L8" s="103">
        <f>K8/K10*100</f>
        <v>3.841062979436935</v>
      </c>
      <c r="M8" s="104">
        <f>H8/E8*100</f>
        <v>99.405329274018</v>
      </c>
      <c r="N8" s="104">
        <f>K8/H8*100</f>
        <v>106.37308640915184</v>
      </c>
    </row>
    <row r="9" spans="2:14" ht="17">
      <c r="B9" s="116" t="s">
        <v>60</v>
      </c>
      <c r="C9" s="101" t="s">
        <v>271</v>
      </c>
      <c r="D9" s="114">
        <v>13</v>
      </c>
      <c r="E9" s="102">
        <v>24836464</v>
      </c>
      <c r="F9" s="103">
        <f>E9/E10*100</f>
        <v>95.92765067507109</v>
      </c>
      <c r="G9" s="114">
        <v>12</v>
      </c>
      <c r="H9" s="102">
        <v>26151188</v>
      </c>
      <c r="I9" s="103">
        <f>H9/H10*100</f>
        <v>96.14660798227659</v>
      </c>
      <c r="J9" s="114">
        <v>12</v>
      </c>
      <c r="K9" s="102">
        <v>27910694</v>
      </c>
      <c r="L9" s="103">
        <f>K9/K10*100</f>
        <v>96.15893702056306</v>
      </c>
      <c r="M9" s="104">
        <f t="shared" si="0" ref="M9:M10">H9/E9*100</f>
        <v>105.29352326482547</v>
      </c>
      <c r="N9" s="104">
        <f>K9/H9*100</f>
        <v>106.72820676444985</v>
      </c>
    </row>
    <row r="10" spans="2:16" ht="18.75" customHeight="1">
      <c r="B10" s="376" t="s">
        <v>182</v>
      </c>
      <c r="C10" s="376"/>
      <c r="D10" s="97">
        <f t="shared" si="1" ref="D10:J10">SUM(D8:D9)</f>
        <v>14</v>
      </c>
      <c r="E10" s="105">
        <f t="shared" si="1"/>
        <v>25890829</v>
      </c>
      <c r="F10" s="106">
        <f t="shared" si="1"/>
        <v>100.00000000000001</v>
      </c>
      <c r="G10" s="97">
        <f t="shared" si="1"/>
        <v>13</v>
      </c>
      <c r="H10" s="105">
        <f t="shared" si="1"/>
        <v>27199283</v>
      </c>
      <c r="I10" s="106">
        <f t="shared" si="1"/>
        <v>100</v>
      </c>
      <c r="J10" s="97">
        <f t="shared" si="1"/>
        <v>13</v>
      </c>
      <c r="K10" s="105">
        <f>K8+K9</f>
        <v>29025585</v>
      </c>
      <c r="L10" s="106">
        <f>SUM(L8:L9)</f>
        <v>100</v>
      </c>
      <c r="M10" s="106">
        <f t="shared" si="0"/>
        <v>105.05373543659032</v>
      </c>
      <c r="N10" s="106">
        <f>K10/H10*100</f>
        <v>106.71452258502549</v>
      </c>
      <c r="P10" s="15"/>
    </row>
    <row r="12" spans="3:3" ht="15">
      <c r="C12" s="22"/>
    </row>
  </sheetData>
  <mergeCells count="8">
    <mergeCell ref="B5:B6"/>
    <mergeCell ref="B4:N4"/>
    <mergeCell ref="B10:C10"/>
    <mergeCell ref="C5:C6"/>
    <mergeCell ref="D5:F5"/>
    <mergeCell ref="G5:I5"/>
    <mergeCell ref="J5:L5"/>
    <mergeCell ref="M5:N5"/>
  </mergeCells>
  <hyperlinks>
    <hyperlink ref="A1" location="'Pregled tabela'!A1" display="'Pregled tabela'!A1"/>
  </hyperlinks>
  <pageMargins left="0.7" right="0.7" top="0.75" bottom="0.75" header="0.3" footer="0.3"/>
  <ignoredErrors>
    <ignoredError sqref="D10:E10 G10:H10 J10" formulaRange="1"/>
    <ignoredError sqref="K10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dimension ref="B2:L13"/>
  <sheetViews>
    <sheetView workbookViewId="0" topLeftCell="A1"/>
  </sheetViews>
  <sheetFormatPr defaultColWidth="8.834285714285713" defaultRowHeight="15"/>
  <cols>
    <col min="2" max="2" width="7.714285714285714" customWidth="1"/>
    <col min="3" max="3" width="28.857142857142858" customWidth="1"/>
    <col min="4" max="4" width="14.142857142857142" customWidth="1"/>
    <col min="5" max="5" width="12.142857142857142" customWidth="1"/>
    <col min="6" max="6" width="14.142857142857142" customWidth="1"/>
    <col min="7" max="7" width="15.857142857142858" customWidth="1"/>
    <col min="8" max="8" width="12.142857142857142" customWidth="1"/>
    <col min="9" max="9" width="13.142857142857142" customWidth="1"/>
    <col min="10" max="10" width="15.142857142857142" customWidth="1"/>
    <col min="11" max="11" width="12.571428571428571" customWidth="1"/>
    <col min="12" max="12" width="13" customWidth="1"/>
  </cols>
  <sheetData>
    <row r="2" spans="2:12" ht="15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2:12" ht="17" thickBot="1">
      <c r="B3" s="88"/>
      <c r="C3" s="89" t="s">
        <v>4</v>
      </c>
      <c r="D3" s="90"/>
      <c r="E3" s="90"/>
      <c r="F3" s="90"/>
      <c r="G3" s="90"/>
      <c r="H3" s="90"/>
      <c r="I3" s="90"/>
      <c r="J3" s="90"/>
      <c r="K3" s="90"/>
      <c r="L3" s="91" t="s">
        <v>453</v>
      </c>
    </row>
    <row r="4" spans="2:12" ht="25" customHeight="1" thickTop="1">
      <c r="B4" s="379" t="s">
        <v>745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</row>
    <row r="5" spans="2:12" ht="16">
      <c r="B5" s="374" t="s">
        <v>143</v>
      </c>
      <c r="C5" s="376" t="s">
        <v>272</v>
      </c>
      <c r="D5" s="378">
        <v>44561</v>
      </c>
      <c r="E5" s="376"/>
      <c r="F5" s="376"/>
      <c r="G5" s="378">
        <v>44926</v>
      </c>
      <c r="H5" s="376"/>
      <c r="I5" s="376"/>
      <c r="J5" s="378">
        <v>45291</v>
      </c>
      <c r="K5" s="376"/>
      <c r="L5" s="376"/>
    </row>
    <row r="6" spans="2:12" ht="32" customHeight="1">
      <c r="B6" s="374"/>
      <c r="C6" s="376"/>
      <c r="D6" s="97" t="s">
        <v>206</v>
      </c>
      <c r="E6" s="97" t="s">
        <v>213</v>
      </c>
      <c r="F6" s="97" t="s">
        <v>229</v>
      </c>
      <c r="G6" s="97" t="s">
        <v>206</v>
      </c>
      <c r="H6" s="97" t="s">
        <v>213</v>
      </c>
      <c r="I6" s="97" t="s">
        <v>229</v>
      </c>
      <c r="J6" s="97" t="s">
        <v>206</v>
      </c>
      <c r="K6" s="97" t="s">
        <v>213</v>
      </c>
      <c r="L6" s="97" t="s">
        <v>229</v>
      </c>
    </row>
    <row r="7" spans="2:12" ht="15">
      <c r="B7" s="11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</row>
    <row r="8" spans="2:12" ht="17">
      <c r="B8" s="100" t="s">
        <v>59</v>
      </c>
      <c r="C8" s="101" t="s">
        <v>273</v>
      </c>
      <c r="D8" s="102">
        <v>11216540</v>
      </c>
      <c r="E8" s="103">
        <f>D8/D$12*100</f>
        <v>43.322444406859276</v>
      </c>
      <c r="F8" s="114">
        <v>2</v>
      </c>
      <c r="G8" s="102">
        <v>11614886</v>
      </c>
      <c r="H8" s="103">
        <f>G8/G$12*100</f>
        <v>42.702912426037116</v>
      </c>
      <c r="I8" s="114">
        <v>2</v>
      </c>
      <c r="J8" s="119">
        <v>12418492</v>
      </c>
      <c r="K8" s="103">
        <f>J8/J$12*100</f>
        <v>42.784639827242074</v>
      </c>
      <c r="L8" s="114">
        <v>2</v>
      </c>
    </row>
    <row r="9" spans="2:12" ht="17">
      <c r="B9" s="100" t="s">
        <v>60</v>
      </c>
      <c r="C9" s="101" t="s">
        <v>274</v>
      </c>
      <c r="D9" s="102">
        <v>2496815</v>
      </c>
      <c r="E9" s="103">
        <f>D9/D$12*100</f>
        <v>9.643627092821168</v>
      </c>
      <c r="F9" s="114">
        <v>1</v>
      </c>
      <c r="G9" s="102">
        <v>7499085</v>
      </c>
      <c r="H9" s="103">
        <f>G9/G$12*100</f>
        <v>27.570892218004424</v>
      </c>
      <c r="I9" s="114">
        <v>3</v>
      </c>
      <c r="J9" s="102">
        <v>7918114</v>
      </c>
      <c r="K9" s="103">
        <f>J9/J$12*100</f>
        <v>27.279774033839455</v>
      </c>
      <c r="L9" s="114">
        <v>3</v>
      </c>
    </row>
    <row r="10" spans="2:12" ht="17">
      <c r="B10" s="100" t="s">
        <v>61</v>
      </c>
      <c r="C10" s="101" t="s">
        <v>275</v>
      </c>
      <c r="D10" s="102">
        <v>10748335</v>
      </c>
      <c r="E10" s="103">
        <f>D10/D$12*100</f>
        <v>41.51406275944274</v>
      </c>
      <c r="F10" s="114">
        <v>8</v>
      </c>
      <c r="G10" s="102">
        <v>6406910</v>
      </c>
      <c r="H10" s="103">
        <f>G10/G$12*100</f>
        <v>23.55543710472074</v>
      </c>
      <c r="I10" s="114">
        <v>5</v>
      </c>
      <c r="J10" s="102">
        <v>7003667</v>
      </c>
      <c r="K10" s="103">
        <f>J10/J$12*100</f>
        <v>24.129288005737006</v>
      </c>
      <c r="L10" s="114">
        <v>5</v>
      </c>
    </row>
    <row r="11" spans="2:12" ht="17">
      <c r="B11" s="100" t="s">
        <v>62</v>
      </c>
      <c r="C11" s="101" t="s">
        <v>276</v>
      </c>
      <c r="D11" s="102">
        <v>1429139</v>
      </c>
      <c r="E11" s="103">
        <f>D11/D$12*100</f>
        <v>5.519865740876818</v>
      </c>
      <c r="F11" s="114">
        <v>3</v>
      </c>
      <c r="G11" s="102">
        <v>1678402</v>
      </c>
      <c r="H11" s="103">
        <f>G11/G$12*100</f>
        <v>6.170758251237726</v>
      </c>
      <c r="I11" s="114">
        <v>3</v>
      </c>
      <c r="J11" s="102">
        <v>1685312</v>
      </c>
      <c r="K11" s="103">
        <f>J11/J$12*100</f>
        <v>5.806298133181468</v>
      </c>
      <c r="L11" s="114">
        <v>3</v>
      </c>
    </row>
    <row r="12" spans="2:12" ht="20" customHeight="1">
      <c r="B12" s="376" t="s">
        <v>183</v>
      </c>
      <c r="C12" s="376"/>
      <c r="D12" s="105">
        <f t="shared" si="0" ref="D12:L12">SUM(D8:D11)</f>
        <v>25890829</v>
      </c>
      <c r="E12" s="106">
        <f t="shared" si="0"/>
        <v>100.00000000000001</v>
      </c>
      <c r="F12" s="97">
        <f t="shared" si="0"/>
        <v>14</v>
      </c>
      <c r="G12" s="105">
        <f t="shared" si="0"/>
        <v>27199283</v>
      </c>
      <c r="H12" s="106">
        <f t="shared" si="0"/>
        <v>100.00000000000001</v>
      </c>
      <c r="I12" s="97">
        <f t="shared" si="0"/>
        <v>13</v>
      </c>
      <c r="J12" s="105">
        <f t="shared" si="0"/>
        <v>29025585</v>
      </c>
      <c r="K12" s="106">
        <f t="shared" si="0"/>
        <v>100.00000000000001</v>
      </c>
      <c r="L12" s="97">
        <f t="shared" si="0"/>
        <v>13</v>
      </c>
    </row>
    <row r="13" spans="3:12" ht="16">
      <c r="C13" s="4"/>
      <c r="D13" s="4"/>
      <c r="E13" s="4"/>
      <c r="F13" s="4"/>
      <c r="G13" s="4"/>
      <c r="H13" s="4"/>
      <c r="I13" s="4"/>
      <c r="J13" s="4"/>
      <c r="K13" s="4"/>
      <c r="L13" s="4"/>
    </row>
  </sheetData>
  <mergeCells count="7">
    <mergeCell ref="B4:L4"/>
    <mergeCell ref="B5:B6"/>
    <mergeCell ref="B12:C12"/>
    <mergeCell ref="C5:C6"/>
    <mergeCell ref="D5:F5"/>
    <mergeCell ref="G5:I5"/>
    <mergeCell ref="J5:L5"/>
  </mergeCells>
  <hyperlinks>
    <hyperlink ref="A1" location="'Pregled tabela'!A1" display="'Pregled tabela'!A1"/>
  </hyperlinks>
  <pageMargins left="0.7" right="0.7" top="0.75" bottom="0.75" header="0.3" footer="0.3"/>
  <pageSetup orientation="portrait" paperSize="1" r:id="rId2"/>
  <ignoredErrors>
    <ignoredError sqref="D12 F12:G12 I12:J12 L12" formulaRange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dimension ref="B2:M15"/>
  <sheetViews>
    <sheetView workbookViewId="0" topLeftCell="A8">
      <selection pane="topLeft" activeCell="Q12" sqref="Q12"/>
    </sheetView>
  </sheetViews>
  <sheetFormatPr defaultColWidth="8.834285714285713" defaultRowHeight="15"/>
  <cols>
    <col min="3" max="3" width="31.571428571428573" customWidth="1"/>
    <col min="4" max="4" width="17" customWidth="1"/>
    <col min="5" max="5" width="13.142857142857142" customWidth="1"/>
    <col min="6" max="6" width="18.857142857142858" customWidth="1"/>
    <col min="7" max="7" width="12.142857142857142" customWidth="1"/>
    <col min="8" max="8" width="16.142857142857142" customWidth="1"/>
    <col min="9" max="9" width="13" customWidth="1"/>
    <col min="10" max="10" width="12.142857142857142" customWidth="1"/>
    <col min="11" max="11" width="14.142857142857142" customWidth="1"/>
  </cols>
  <sheetData>
    <row r="2" spans="3:11" ht="16">
      <c r="C2" s="4"/>
      <c r="D2" s="4"/>
      <c r="E2" s="4"/>
      <c r="F2" s="4"/>
      <c r="G2" s="4"/>
      <c r="H2" s="4"/>
      <c r="I2" s="4"/>
      <c r="J2" s="4"/>
      <c r="K2" s="4"/>
    </row>
    <row r="3" spans="2:11" ht="18" thickBot="1">
      <c r="B3" s="88"/>
      <c r="C3" s="95" t="s">
        <v>5</v>
      </c>
      <c r="D3" s="90"/>
      <c r="E3" s="90"/>
      <c r="F3" s="90"/>
      <c r="G3" s="90"/>
      <c r="H3" s="90"/>
      <c r="I3" s="90"/>
      <c r="J3" s="90"/>
      <c r="K3" s="91" t="s">
        <v>451</v>
      </c>
    </row>
    <row r="4" spans="2:11" ht="25" customHeight="1" thickTop="1">
      <c r="B4" s="379" t="s">
        <v>277</v>
      </c>
      <c r="C4" s="379"/>
      <c r="D4" s="379"/>
      <c r="E4" s="379"/>
      <c r="F4" s="379"/>
      <c r="G4" s="379"/>
      <c r="H4" s="379"/>
      <c r="I4" s="379"/>
      <c r="J4" s="379"/>
      <c r="K4" s="379"/>
    </row>
    <row r="5" spans="2:11" ht="16">
      <c r="B5" s="374" t="s">
        <v>143</v>
      </c>
      <c r="C5" s="376" t="s">
        <v>252</v>
      </c>
      <c r="D5" s="378">
        <v>44561</v>
      </c>
      <c r="E5" s="376"/>
      <c r="F5" s="386">
        <v>44926</v>
      </c>
      <c r="G5" s="387"/>
      <c r="H5" s="378">
        <v>45291</v>
      </c>
      <c r="I5" s="376"/>
      <c r="J5" s="376" t="s">
        <v>215</v>
      </c>
      <c r="K5" s="376"/>
    </row>
    <row r="6" spans="2:11" ht="17">
      <c r="B6" s="374"/>
      <c r="C6" s="376"/>
      <c r="D6" s="97" t="s">
        <v>206</v>
      </c>
      <c r="E6" s="97" t="s">
        <v>213</v>
      </c>
      <c r="F6" s="97" t="s">
        <v>206</v>
      </c>
      <c r="G6" s="97" t="s">
        <v>213</v>
      </c>
      <c r="H6" s="97" t="s">
        <v>206</v>
      </c>
      <c r="I6" s="97" t="s">
        <v>213</v>
      </c>
      <c r="J6" s="97" t="s">
        <v>94</v>
      </c>
      <c r="K6" s="97" t="s">
        <v>95</v>
      </c>
    </row>
    <row r="7" spans="2:11" ht="1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3" ht="18" customHeight="1">
      <c r="B8" s="111" t="s">
        <v>59</v>
      </c>
      <c r="C8" s="101" t="s">
        <v>252</v>
      </c>
      <c r="D8" s="102">
        <v>1526329</v>
      </c>
      <c r="E8" s="103">
        <f>D8/D$13*100</f>
        <v>19.104810858706315</v>
      </c>
      <c r="F8" s="102">
        <v>1543794</v>
      </c>
      <c r="G8" s="103">
        <f>F8/F$13*100</f>
        <v>18.733904470064346</v>
      </c>
      <c r="H8" s="119">
        <v>1164678</v>
      </c>
      <c r="I8" s="113">
        <f>H8/H$13*100</f>
        <v>13.55768089084039</v>
      </c>
      <c r="J8" s="104">
        <f>F8/D8*100</f>
        <v>101.14424871701972</v>
      </c>
      <c r="K8" s="104">
        <f>H8/F8*100</f>
        <v>75.44257847873486</v>
      </c>
      <c r="M8" s="15"/>
    </row>
    <row r="9" spans="2:13" ht="18" customHeight="1">
      <c r="B9" s="111" t="s">
        <v>60</v>
      </c>
      <c r="C9" s="101" t="s">
        <v>278</v>
      </c>
      <c r="D9" s="102">
        <v>5270323</v>
      </c>
      <c r="E9" s="103">
        <f t="shared" si="0" ref="E9:E12">D9/D$13*100</f>
        <v>65.96777239984934</v>
      </c>
      <c r="F9" s="102">
        <v>5365342</v>
      </c>
      <c r="G9" s="103">
        <f t="shared" si="1" ref="G9:G12">F9/F$13*100</f>
        <v>65.10830102800243</v>
      </c>
      <c r="H9" s="119">
        <v>5541846</v>
      </c>
      <c r="I9" s="113">
        <f>H9/H$13*100</f>
        <v>64.51103190253464</v>
      </c>
      <c r="J9" s="104">
        <f t="shared" si="2" ref="J9:J12">F9/D9*100</f>
        <v>101.80290657707316</v>
      </c>
      <c r="K9" s="104">
        <f t="shared" si="3" ref="K9:K13">H9/F9*100</f>
        <v>103.28970641573267</v>
      </c>
      <c r="M9" s="15"/>
    </row>
    <row r="10" spans="2:13" ht="31" customHeight="1">
      <c r="B10" s="111" t="s">
        <v>61</v>
      </c>
      <c r="C10" s="101" t="s">
        <v>689</v>
      </c>
      <c r="D10" s="102">
        <v>10345</v>
      </c>
      <c r="E10" s="103">
        <f t="shared" si="0"/>
        <v>0.12948667576473805</v>
      </c>
      <c r="F10" s="102">
        <v>7662</v>
      </c>
      <c r="G10" s="103">
        <f t="shared" si="1"/>
        <v>0.09297819271847994</v>
      </c>
      <c r="H10" s="119">
        <v>11510</v>
      </c>
      <c r="I10" s="113">
        <f>H10/H$13*100</f>
        <v>0.13398459235391488</v>
      </c>
      <c r="J10" s="104">
        <f t="shared" si="2"/>
        <v>74.06476558724022</v>
      </c>
      <c r="K10" s="104">
        <f t="shared" si="3"/>
        <v>150.2218741842861</v>
      </c>
      <c r="M10" s="15"/>
    </row>
    <row r="11" spans="2:13" ht="30" customHeight="1">
      <c r="B11" s="111" t="s">
        <v>62</v>
      </c>
      <c r="C11" s="101" t="s">
        <v>690</v>
      </c>
      <c r="D11" s="102">
        <v>1182240</v>
      </c>
      <c r="E11" s="103">
        <f t="shared" si="0"/>
        <v>14.79790503200618</v>
      </c>
      <c r="F11" s="102">
        <v>1323842</v>
      </c>
      <c r="G11" s="103">
        <f t="shared" si="1"/>
        <v>16.064792039261018</v>
      </c>
      <c r="H11" s="119">
        <v>1872504</v>
      </c>
      <c r="I11" s="113">
        <f>H11/H$13*100</f>
        <v>21.797279332847527</v>
      </c>
      <c r="J11" s="104">
        <f t="shared" si="2"/>
        <v>111.97743267018541</v>
      </c>
      <c r="K11" s="104">
        <f t="shared" si="3"/>
        <v>141.44467391123715</v>
      </c>
      <c r="M11" s="15"/>
    </row>
    <row r="12" spans="2:13" ht="21" customHeight="1">
      <c r="B12" s="111" t="s">
        <v>63</v>
      </c>
      <c r="C12" s="101" t="s">
        <v>279</v>
      </c>
      <c r="D12" s="102">
        <v>2</v>
      </c>
      <c r="E12" s="103">
        <f t="shared" si="0"/>
        <v>2.503367341995902E-5</v>
      </c>
      <c r="F12" s="102">
        <v>2</v>
      </c>
      <c r="G12" s="103">
        <f t="shared" si="1"/>
        <v>2.4269953724479234E-5</v>
      </c>
      <c r="H12" s="119">
        <v>2</v>
      </c>
      <c r="I12" s="113">
        <f>H12/H$13*100</f>
        <v>2.3281423519359668E-5</v>
      </c>
      <c r="J12" s="104">
        <f t="shared" si="2"/>
        <v>100</v>
      </c>
      <c r="K12" s="104">
        <f t="shared" si="3"/>
        <v>100</v>
      </c>
      <c r="M12" s="15"/>
    </row>
    <row r="13" spans="2:13" ht="19.5" customHeight="1">
      <c r="B13" s="376" t="s">
        <v>184</v>
      </c>
      <c r="C13" s="376"/>
      <c r="D13" s="105">
        <f t="shared" si="4" ref="D13:I13">SUM(D8:D12)</f>
        <v>7989239</v>
      </c>
      <c r="E13" s="106">
        <f t="shared" si="4"/>
        <v>100</v>
      </c>
      <c r="F13" s="105">
        <f t="shared" si="4"/>
        <v>8240642</v>
      </c>
      <c r="G13" s="106">
        <f t="shared" si="4"/>
        <v>100</v>
      </c>
      <c r="H13" s="120">
        <f t="shared" si="4"/>
        <v>8590540</v>
      </c>
      <c r="I13" s="121">
        <f t="shared" si="4"/>
        <v>99.99999999999999</v>
      </c>
      <c r="J13" s="106">
        <f>F13/D13*100</f>
        <v>103.14677029939898</v>
      </c>
      <c r="K13" s="106">
        <f t="shared" si="3"/>
        <v>104.24600413414392</v>
      </c>
      <c r="M13" s="15"/>
    </row>
    <row r="14" spans="3:11" ht="16">
      <c r="C14" s="4"/>
      <c r="D14" s="4"/>
      <c r="E14" s="4"/>
      <c r="F14" s="4"/>
      <c r="G14" s="4"/>
      <c r="H14" s="4"/>
      <c r="I14" s="4"/>
      <c r="J14" s="4"/>
      <c r="K14" s="4"/>
    </row>
    <row r="15" spans="8:8" ht="15">
      <c r="H15" s="15"/>
    </row>
  </sheetData>
  <mergeCells count="8">
    <mergeCell ref="B5:B6"/>
    <mergeCell ref="B4:K4"/>
    <mergeCell ref="B13:C13"/>
    <mergeCell ref="C5:C6"/>
    <mergeCell ref="D5:E5"/>
    <mergeCell ref="H5:I5"/>
    <mergeCell ref="J5:K5"/>
    <mergeCell ref="F5:G5"/>
  </mergeCells>
  <hyperlinks>
    <hyperlink ref="A1" location="'Pregled tabela'!A1" display="'Pregled tabela'!A1"/>
  </hyperlinks>
  <pageMargins left="0.7" right="0.7" top="0.75" bottom="0.75" header="0.3" footer="0.3"/>
  <pageSetup orientation="portrait" paperSize="1" r:id="rId2"/>
  <ignoredErrors>
    <ignoredError sqref="D13 F13 H13" formulaRange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CC0AB17-9E46-443A-A362-6856499566A7}">
  <dimension ref="B2:Q18"/>
  <sheetViews>
    <sheetView workbookViewId="0" topLeftCell="A6">
      <selection pane="topLeft" activeCell="C18" sqref="C18"/>
    </sheetView>
  </sheetViews>
  <sheetFormatPr defaultColWidth="8.834285714285713" defaultRowHeight="15"/>
  <cols>
    <col min="3" max="3" width="26.857142857142858" customWidth="1"/>
    <col min="4" max="4" width="16.857142857142858" customWidth="1"/>
    <col min="5" max="5" width="13.142857142857142" customWidth="1"/>
    <col min="6" max="6" width="16" customWidth="1"/>
    <col min="7" max="7" width="13.142857142857142" customWidth="1"/>
    <col min="8" max="8" width="17.285714285714285" customWidth="1"/>
    <col min="9" max="9" width="13.857142857142858" customWidth="1"/>
    <col min="10" max="10" width="14.142857142857142" customWidth="1"/>
    <col min="11" max="11" width="14.857142857142858" customWidth="1"/>
  </cols>
  <sheetData>
    <row r="2" spans="3:11" ht="16">
      <c r="C2" s="4"/>
      <c r="D2" s="4"/>
      <c r="E2" s="4"/>
      <c r="F2" s="4"/>
      <c r="G2" s="4"/>
      <c r="H2" s="4"/>
      <c r="I2" s="4"/>
      <c r="J2" s="4"/>
      <c r="K2" s="4"/>
    </row>
    <row r="3" spans="2:11" ht="17" thickBot="1">
      <c r="B3" s="88"/>
      <c r="C3" s="89" t="s">
        <v>7</v>
      </c>
      <c r="D3" s="90"/>
      <c r="E3" s="90"/>
      <c r="F3" s="90"/>
      <c r="G3" s="90"/>
      <c r="H3" s="90"/>
      <c r="I3" s="90"/>
      <c r="J3" s="90"/>
      <c r="K3" s="91" t="s">
        <v>451</v>
      </c>
    </row>
    <row r="4" spans="2:11" ht="25" customHeight="1" thickTop="1">
      <c r="B4" s="379" t="s">
        <v>280</v>
      </c>
      <c r="C4" s="379"/>
      <c r="D4" s="379"/>
      <c r="E4" s="379"/>
      <c r="F4" s="379"/>
      <c r="G4" s="379"/>
      <c r="H4" s="379"/>
      <c r="I4" s="379"/>
      <c r="J4" s="379"/>
      <c r="K4" s="379"/>
    </row>
    <row r="5" spans="2:11" ht="16">
      <c r="B5" s="374" t="s">
        <v>143</v>
      </c>
      <c r="C5" s="376" t="s">
        <v>281</v>
      </c>
      <c r="D5" s="378">
        <v>44561</v>
      </c>
      <c r="E5" s="376"/>
      <c r="F5" s="378">
        <v>44926</v>
      </c>
      <c r="G5" s="376"/>
      <c r="H5" s="378">
        <v>45291</v>
      </c>
      <c r="I5" s="376"/>
      <c r="J5" s="376" t="s">
        <v>215</v>
      </c>
      <c r="K5" s="376"/>
    </row>
    <row r="6" spans="2:11" ht="17">
      <c r="B6" s="374"/>
      <c r="C6" s="376"/>
      <c r="D6" s="376" t="s">
        <v>206</v>
      </c>
      <c r="E6" s="97" t="s">
        <v>213</v>
      </c>
      <c r="F6" s="376" t="s">
        <v>206</v>
      </c>
      <c r="G6" s="97" t="s">
        <v>213</v>
      </c>
      <c r="H6" s="376" t="s">
        <v>206</v>
      </c>
      <c r="I6" s="97" t="s">
        <v>213</v>
      </c>
      <c r="J6" s="388" t="s">
        <v>94</v>
      </c>
      <c r="K6" s="388" t="s">
        <v>95</v>
      </c>
    </row>
    <row r="7" spans="2:11" ht="17" hidden="1">
      <c r="B7" s="122"/>
      <c r="C7" s="376"/>
      <c r="D7" s="376"/>
      <c r="E7" s="97" t="s">
        <v>6</v>
      </c>
      <c r="F7" s="376"/>
      <c r="G7" s="97" t="s">
        <v>6</v>
      </c>
      <c r="H7" s="376"/>
      <c r="I7" s="97" t="s">
        <v>6</v>
      </c>
      <c r="J7" s="388"/>
      <c r="K7" s="388"/>
    </row>
    <row r="8" spans="2:11" ht="15">
      <c r="B8" s="11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</row>
    <row r="9" spans="2:17" ht="23" customHeight="1">
      <c r="B9" s="100" t="s">
        <v>59</v>
      </c>
      <c r="C9" s="117" t="s">
        <v>282</v>
      </c>
      <c r="D9" s="102">
        <v>7374</v>
      </c>
      <c r="E9" s="103">
        <f>D9/D$14*100</f>
        <v>0.3750747708045949</v>
      </c>
      <c r="F9" s="102">
        <v>18113</v>
      </c>
      <c r="G9" s="103">
        <f>F9/F$14*100</f>
        <v>0.8927832084005315</v>
      </c>
      <c r="H9" s="102">
        <v>29580</v>
      </c>
      <c r="I9" s="103">
        <f>H9/H$14*100</f>
        <v>1.182786024891288</v>
      </c>
      <c r="J9" s="104">
        <f>F9/D9*100</f>
        <v>245.63330621101164</v>
      </c>
      <c r="K9" s="104">
        <f>H9/F9*100</f>
        <v>163.3081212388892</v>
      </c>
      <c r="M9" s="15"/>
      <c r="O9" s="15"/>
      <c r="Q9" s="15"/>
    </row>
    <row r="10" spans="2:17" ht="23" customHeight="1">
      <c r="B10" s="100" t="s">
        <v>60</v>
      </c>
      <c r="C10" s="117" t="s">
        <v>283</v>
      </c>
      <c r="D10" s="102">
        <f>SUM(D11:D13)</f>
        <v>1958634</v>
      </c>
      <c r="E10" s="103">
        <f t="shared" si="0" ref="E10:E13">D10/D$14*100</f>
        <v>99.6249252291954</v>
      </c>
      <c r="F10" s="102">
        <f>SUM(F11:F13)</f>
        <v>2010711</v>
      </c>
      <c r="G10" s="103">
        <f t="shared" si="1" ref="G10:G13">F10/F$14*100</f>
        <v>99.10721679159947</v>
      </c>
      <c r="H10" s="102">
        <f>SUM(H11:H13)</f>
        <v>2471295</v>
      </c>
      <c r="I10" s="103">
        <f t="shared" si="2" ref="I10:I13">H10/H$14*100</f>
        <v>98.81721397510871</v>
      </c>
      <c r="J10" s="104">
        <f t="shared" si="3" ref="J10:J13">F10/D10*100</f>
        <v>102.65884284659614</v>
      </c>
      <c r="K10" s="104">
        <f t="shared" si="4" ref="K10:K14">H10/F10*100</f>
        <v>122.90652411012822</v>
      </c>
      <c r="M10" s="15"/>
      <c r="O10" s="15"/>
      <c r="Q10" s="15"/>
    </row>
    <row r="11" spans="2:17" ht="35" customHeight="1">
      <c r="B11" s="100" t="s">
        <v>78</v>
      </c>
      <c r="C11" s="117" t="s">
        <v>693</v>
      </c>
      <c r="D11" s="102">
        <v>1014120</v>
      </c>
      <c r="E11" s="103">
        <f t="shared" si="0"/>
        <v>51.58269956175153</v>
      </c>
      <c r="F11" s="102">
        <v>1045523</v>
      </c>
      <c r="G11" s="103">
        <f t="shared" si="1"/>
        <v>51.53344991975647</v>
      </c>
      <c r="H11" s="102">
        <v>1108698</v>
      </c>
      <c r="I11" s="103">
        <f t="shared" si="2"/>
        <v>44.33240365871945</v>
      </c>
      <c r="J11" s="104">
        <f t="shared" si="3"/>
        <v>103.09657634205026</v>
      </c>
      <c r="K11" s="104">
        <f t="shared" si="4"/>
        <v>106.04243043911994</v>
      </c>
      <c r="M11" s="15"/>
      <c r="O11" s="15"/>
      <c r="Q11" s="15"/>
    </row>
    <row r="12" spans="2:17" ht="35" customHeight="1">
      <c r="B12" s="100" t="s">
        <v>79</v>
      </c>
      <c r="C12" s="117" t="s">
        <v>284</v>
      </c>
      <c r="D12" s="102">
        <v>756726</v>
      </c>
      <c r="E12" s="103">
        <f t="shared" si="0"/>
        <v>38.49048427066421</v>
      </c>
      <c r="F12" s="102">
        <v>790617</v>
      </c>
      <c r="G12" s="103">
        <f t="shared" si="1"/>
        <v>38.9692255217801</v>
      </c>
      <c r="H12" s="102">
        <v>1135776</v>
      </c>
      <c r="I12" s="103">
        <f t="shared" si="2"/>
        <v>45.415144699355224</v>
      </c>
      <c r="J12" s="104">
        <f t="shared" si="3"/>
        <v>104.4786355959753</v>
      </c>
      <c r="K12" s="104">
        <f t="shared" si="4"/>
        <v>143.65691605417035</v>
      </c>
      <c r="M12" s="15"/>
      <c r="O12" s="15"/>
      <c r="Q12" s="15"/>
    </row>
    <row r="13" spans="2:17" ht="24.75" customHeight="1">
      <c r="B13" s="100" t="s">
        <v>80</v>
      </c>
      <c r="C13" s="123" t="s">
        <v>285</v>
      </c>
      <c r="D13" s="102">
        <v>187788</v>
      </c>
      <c r="E13" s="103">
        <f t="shared" si="0"/>
        <v>9.551741396779667</v>
      </c>
      <c r="F13" s="102">
        <v>174571</v>
      </c>
      <c r="G13" s="103">
        <f t="shared" si="1"/>
        <v>8.604541350062894</v>
      </c>
      <c r="H13" s="102">
        <v>226821</v>
      </c>
      <c r="I13" s="103">
        <f t="shared" si="2"/>
        <v>9.069665617034039</v>
      </c>
      <c r="J13" s="104">
        <f t="shared" si="3"/>
        <v>92.96174409440432</v>
      </c>
      <c r="K13" s="104">
        <f t="shared" si="4"/>
        <v>129.93051537769733</v>
      </c>
      <c r="M13" s="15"/>
      <c r="O13" s="15"/>
      <c r="Q13" s="15"/>
    </row>
    <row r="14" spans="2:17" ht="21" customHeight="1">
      <c r="B14" s="376" t="s">
        <v>184</v>
      </c>
      <c r="C14" s="376"/>
      <c r="D14" s="105">
        <f t="shared" si="5" ref="D14:I14">D9+D10</f>
        <v>1966008</v>
      </c>
      <c r="E14" s="97">
        <f t="shared" si="5"/>
        <v>99.99999999999999</v>
      </c>
      <c r="F14" s="105">
        <f t="shared" si="5"/>
        <v>2028824</v>
      </c>
      <c r="G14" s="97">
        <f t="shared" si="5"/>
        <v>100</v>
      </c>
      <c r="H14" s="105">
        <f t="shared" si="5"/>
        <v>2500875</v>
      </c>
      <c r="I14" s="97">
        <f t="shared" si="5"/>
        <v>100</v>
      </c>
      <c r="J14" s="106">
        <f>F14/D14*100</f>
        <v>103.19510398736934</v>
      </c>
      <c r="K14" s="106">
        <f t="shared" si="4"/>
        <v>123.26722278521942</v>
      </c>
      <c r="L14" s="15"/>
      <c r="M14" s="15"/>
      <c r="O14" s="15"/>
      <c r="Q14" s="15"/>
    </row>
    <row r="15" spans="2:13" ht="12.75" customHeight="1">
      <c r="B15" s="92"/>
      <c r="C15" s="92"/>
      <c r="D15" s="93"/>
      <c r="E15" s="92"/>
      <c r="F15" s="93"/>
      <c r="G15" s="92"/>
      <c r="H15" s="93"/>
      <c r="I15" s="92"/>
      <c r="J15" s="94"/>
      <c r="K15" s="94"/>
      <c r="L15" s="15"/>
      <c r="M15" s="15"/>
    </row>
    <row r="16" spans="2:11" ht="16">
      <c r="B16" s="76" t="s">
        <v>694</v>
      </c>
      <c r="C16" s="76"/>
      <c r="D16" s="87"/>
      <c r="E16" s="87"/>
      <c r="F16" s="87"/>
      <c r="G16" s="87"/>
      <c r="H16" s="87"/>
      <c r="I16" s="87"/>
      <c r="J16" s="87"/>
      <c r="K16" s="87"/>
    </row>
    <row r="17" spans="2:11" ht="15"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2:2" ht="15">
      <c r="B18" s="293"/>
    </row>
  </sheetData>
  <mergeCells count="13">
    <mergeCell ref="B5:B6"/>
    <mergeCell ref="B4:K4"/>
    <mergeCell ref="B14:C14"/>
    <mergeCell ref="K6:K7"/>
    <mergeCell ref="C5:C7"/>
    <mergeCell ref="D5:E5"/>
    <mergeCell ref="F5:G5"/>
    <mergeCell ref="H5:I5"/>
    <mergeCell ref="J5:K5"/>
    <mergeCell ref="D6:D7"/>
    <mergeCell ref="F6:F7"/>
    <mergeCell ref="H6:H7"/>
    <mergeCell ref="J6:J7"/>
  </mergeCells>
  <hyperlinks>
    <hyperlink ref="A1" location="'Pregled tabela'!A1" display="'Pregled tabela'!A1"/>
  </hyperlinks>
  <pageMargins left="0.7" right="0.7" top="0.75" bottom="0.75" header="0.3" footer="0.3"/>
  <pageSetup orientation="portrait" paperSize="1" r:id="rId2"/>
  <ignoredErrors>
    <ignoredError sqref="L9:L13" numberStoredAsText="1"/>
    <ignoredError sqref="E10:F10 G10:H10" formula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31CAB34-8A2E-42C7-8108-7D0A9B5A972A}">
  <dimension ref="B2:M14"/>
  <sheetViews>
    <sheetView workbookViewId="0" topLeftCell="A5">
      <selection pane="topLeft" activeCell="F16" sqref="F16"/>
    </sheetView>
  </sheetViews>
  <sheetFormatPr defaultColWidth="8.834285714285713" defaultRowHeight="15"/>
  <cols>
    <col min="3" max="3" width="41.57142857142857" customWidth="1"/>
    <col min="4" max="4" width="16.857142857142858" customWidth="1"/>
    <col min="5" max="5" width="12.142857142857142" customWidth="1"/>
    <col min="6" max="6" width="15.142857142857142" customWidth="1"/>
    <col min="7" max="7" width="11.857142857142858" customWidth="1"/>
    <col min="8" max="8" width="14.857142857142858" customWidth="1"/>
    <col min="9" max="9" width="13.142857142857142" customWidth="1"/>
    <col min="10" max="10" width="12.857142857142858" customWidth="1"/>
    <col min="11" max="11" width="13.142857142857142" customWidth="1"/>
  </cols>
  <sheetData>
    <row r="2" spans="13:13" ht="15">
      <c r="M2" s="52"/>
    </row>
    <row r="3" spans="2:11" ht="17" thickBot="1">
      <c r="B3" s="60"/>
      <c r="C3" s="60"/>
      <c r="D3" s="60"/>
      <c r="E3" s="60"/>
      <c r="F3" s="60"/>
      <c r="G3" s="60"/>
      <c r="H3" s="60"/>
      <c r="I3" s="60"/>
      <c r="J3" s="60"/>
      <c r="K3" s="127" t="s">
        <v>453</v>
      </c>
    </row>
    <row r="4" spans="2:11" ht="25" customHeight="1" thickTop="1">
      <c r="B4" s="379" t="s">
        <v>286</v>
      </c>
      <c r="C4" s="379"/>
      <c r="D4" s="379"/>
      <c r="E4" s="379"/>
      <c r="F4" s="379"/>
      <c r="G4" s="379"/>
      <c r="H4" s="379"/>
      <c r="I4" s="379"/>
      <c r="J4" s="379"/>
      <c r="K4" s="379"/>
    </row>
    <row r="5" spans="2:11" ht="16">
      <c r="B5" s="374" t="s">
        <v>143</v>
      </c>
      <c r="C5" s="376" t="s">
        <v>281</v>
      </c>
      <c r="D5" s="378">
        <v>44561</v>
      </c>
      <c r="E5" s="376"/>
      <c r="F5" s="378">
        <v>44926</v>
      </c>
      <c r="G5" s="376"/>
      <c r="H5" s="378">
        <v>45291</v>
      </c>
      <c r="I5" s="376"/>
      <c r="J5" s="376" t="s">
        <v>215</v>
      </c>
      <c r="K5" s="376"/>
    </row>
    <row r="6" spans="2:11" ht="17">
      <c r="B6" s="374"/>
      <c r="C6" s="376"/>
      <c r="D6" s="97" t="s">
        <v>206</v>
      </c>
      <c r="E6" s="97" t="s">
        <v>213</v>
      </c>
      <c r="F6" s="97" t="s">
        <v>206</v>
      </c>
      <c r="G6" s="97" t="s">
        <v>213</v>
      </c>
      <c r="H6" s="97" t="s">
        <v>206</v>
      </c>
      <c r="I6" s="97" t="s">
        <v>213</v>
      </c>
      <c r="J6" s="126" t="s">
        <v>94</v>
      </c>
      <c r="K6" s="126" t="s">
        <v>95</v>
      </c>
    </row>
    <row r="7" spans="2:11" s="42" customFormat="1" ht="14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1" ht="17">
      <c r="B8" s="111" t="s">
        <v>59</v>
      </c>
      <c r="C8" s="101" t="s">
        <v>287</v>
      </c>
      <c r="D8" s="102">
        <f>D9+D10</f>
        <v>625252</v>
      </c>
      <c r="E8" s="103">
        <f t="shared" si="0" ref="E8:I8">E9+E10</f>
        <v>62.586722748461746</v>
      </c>
      <c r="F8" s="102">
        <f>F9+F10</f>
        <v>607935</v>
      </c>
      <c r="G8" s="103">
        <f t="shared" si="0"/>
        <v>58.18829371384379</v>
      </c>
      <c r="H8" s="102">
        <f>H9+H10</f>
        <v>815229</v>
      </c>
      <c r="I8" s="103">
        <f t="shared" si="0"/>
        <v>73.56268216312793</v>
      </c>
      <c r="J8" s="104">
        <f>F8/D8*100</f>
        <v>97.23039670404893</v>
      </c>
      <c r="K8" s="104">
        <f>H8/F8*100</f>
        <v>134.098053245824</v>
      </c>
    </row>
    <row r="9" spans="2:11" ht="17">
      <c r="B9" s="111" t="s">
        <v>12</v>
      </c>
      <c r="C9" s="101" t="s">
        <v>288</v>
      </c>
      <c r="D9" s="102">
        <v>34986</v>
      </c>
      <c r="E9" s="103">
        <f t="shared" si="1" ref="E9:E13">D9/D$14*100</f>
        <v>3.5020425077851525</v>
      </c>
      <c r="F9" s="102">
        <v>50026</v>
      </c>
      <c r="G9" s="103">
        <f t="shared" si="2" ref="G9:G13">F9/F$14*100</f>
        <v>4.788221736417133</v>
      </c>
      <c r="H9" s="102">
        <v>93574</v>
      </c>
      <c r="I9" s="103">
        <f t="shared" si="3" ref="I9:I13">H9/H$14*100</f>
        <v>8.44370651771776</v>
      </c>
      <c r="J9" s="104">
        <f t="shared" si="4" ref="J9:J13">F9/D9*100</f>
        <v>142.98862402103697</v>
      </c>
      <c r="K9" s="104">
        <f t="shared" si="5" ref="K9:K14">H9/F9*100</f>
        <v>187.05073361851836</v>
      </c>
    </row>
    <row r="10" spans="2:11" ht="17">
      <c r="B10" s="111" t="s">
        <v>29</v>
      </c>
      <c r="C10" s="101" t="s">
        <v>289</v>
      </c>
      <c r="D10" s="102">
        <v>590266</v>
      </c>
      <c r="E10" s="103">
        <f t="shared" si="1"/>
        <v>59.08468024067659</v>
      </c>
      <c r="F10" s="102">
        <v>557909</v>
      </c>
      <c r="G10" s="103">
        <f t="shared" si="2"/>
        <v>53.400071977426656</v>
      </c>
      <c r="H10" s="102">
        <v>721655</v>
      </c>
      <c r="I10" s="103">
        <f t="shared" si="3"/>
        <v>65.11897564541017</v>
      </c>
      <c r="J10" s="104">
        <f t="shared" si="4"/>
        <v>94.51823415206026</v>
      </c>
      <c r="K10" s="104">
        <f t="shared" si="5"/>
        <v>129.3499477513358</v>
      </c>
    </row>
    <row r="11" spans="2:11" ht="17">
      <c r="B11" s="111" t="s">
        <v>60</v>
      </c>
      <c r="C11" s="101" t="s">
        <v>290</v>
      </c>
      <c r="D11" s="102">
        <f>D12+D13</f>
        <v>373765</v>
      </c>
      <c r="E11" s="103">
        <f t="shared" si="6" ref="E11:I11">E12+E13</f>
        <v>37.41327725153826</v>
      </c>
      <c r="F11" s="102">
        <f>F12+F13</f>
        <v>436837</v>
      </c>
      <c r="G11" s="103">
        <f t="shared" si="6"/>
        <v>41.811706286156216</v>
      </c>
      <c r="H11" s="102">
        <f>H12+H13</f>
        <v>292981</v>
      </c>
      <c r="I11" s="103">
        <f t="shared" si="6"/>
        <v>26.437317836872076</v>
      </c>
      <c r="J11" s="104">
        <f t="shared" si="4"/>
        <v>116.87477425655158</v>
      </c>
      <c r="K11" s="104">
        <f t="shared" si="5"/>
        <v>67.06872357423936</v>
      </c>
    </row>
    <row r="12" spans="2:11" ht="17">
      <c r="B12" s="111" t="s">
        <v>78</v>
      </c>
      <c r="C12" s="101" t="s">
        <v>288</v>
      </c>
      <c r="D12" s="102">
        <v>0</v>
      </c>
      <c r="E12" s="103">
        <f t="shared" si="1"/>
        <v>0</v>
      </c>
      <c r="F12" s="102">
        <v>56569</v>
      </c>
      <c r="G12" s="103">
        <f t="shared" si="2"/>
        <v>5.4144827771035215</v>
      </c>
      <c r="H12" s="102">
        <v>35794</v>
      </c>
      <c r="I12" s="103">
        <f t="shared" si="3"/>
        <v>3.2298932512790897</v>
      </c>
      <c r="J12" s="104" t="s">
        <v>23</v>
      </c>
      <c r="K12" s="104">
        <f t="shared" si="5"/>
        <v>63.27493857059521</v>
      </c>
    </row>
    <row r="13" spans="2:11" ht="17">
      <c r="B13" s="111" t="s">
        <v>79</v>
      </c>
      <c r="C13" s="101" t="s">
        <v>289</v>
      </c>
      <c r="D13" s="102">
        <v>373765</v>
      </c>
      <c r="E13" s="103">
        <f t="shared" si="1"/>
        <v>37.41327725153826</v>
      </c>
      <c r="F13" s="102">
        <v>380268</v>
      </c>
      <c r="G13" s="103">
        <f t="shared" si="2"/>
        <v>36.397223509052694</v>
      </c>
      <c r="H13" s="102">
        <v>257187</v>
      </c>
      <c r="I13" s="103">
        <f t="shared" si="3"/>
        <v>23.207424585592985</v>
      </c>
      <c r="J13" s="104">
        <f t="shared" si="4"/>
        <v>101.73986328307893</v>
      </c>
      <c r="K13" s="104">
        <f t="shared" si="5"/>
        <v>67.63309034680805</v>
      </c>
    </row>
    <row r="14" spans="2:11" ht="16">
      <c r="B14" s="376" t="s">
        <v>182</v>
      </c>
      <c r="C14" s="376"/>
      <c r="D14" s="105">
        <f t="shared" si="7" ref="D14:I14">D8+D11</f>
        <v>999017</v>
      </c>
      <c r="E14" s="97">
        <f t="shared" si="7"/>
        <v>100</v>
      </c>
      <c r="F14" s="105">
        <f t="shared" si="7"/>
        <v>1044772</v>
      </c>
      <c r="G14" s="97">
        <f t="shared" si="7"/>
        <v>100</v>
      </c>
      <c r="H14" s="105">
        <f>H8+H11</f>
        <v>1108210</v>
      </c>
      <c r="I14" s="97">
        <f t="shared" si="7"/>
        <v>100</v>
      </c>
      <c r="J14" s="106">
        <f>F14/D14*100</f>
        <v>104.5800021421057</v>
      </c>
      <c r="K14" s="106">
        <f t="shared" si="5"/>
        <v>106.07194679796166</v>
      </c>
    </row>
  </sheetData>
  <mergeCells count="8">
    <mergeCell ref="B4:K4"/>
    <mergeCell ref="B5:B6"/>
    <mergeCell ref="B14:C14"/>
    <mergeCell ref="D5:E5"/>
    <mergeCell ref="F5:G5"/>
    <mergeCell ref="H5:I5"/>
    <mergeCell ref="J5:K5"/>
    <mergeCell ref="C5:C6"/>
  </mergeCells>
  <hyperlinks>
    <hyperlink ref="A1" location="'Pregled tabela'!A1" display="'Pregled tabela'!A1"/>
  </hyperlinks>
  <pageMargins left="0.7" right="0.7" top="0.75" bottom="0.75" header="0.3" footer="0.3"/>
  <pageSetup orientation="portrait" paperSize="1" r:id="rId2"/>
  <ignoredErrors>
    <ignoredError sqref="E11 G11 I11" formula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7AA11CA-E913-4E9B-B620-54F572720B8F}">
  <sheetPr>
    <pageSetUpPr fitToPage="1"/>
  </sheetPr>
  <dimension ref="B2:Q17"/>
  <sheetViews>
    <sheetView workbookViewId="0" topLeftCell="A1"/>
  </sheetViews>
  <sheetFormatPr defaultColWidth="8.834285714285713" defaultRowHeight="15"/>
  <cols>
    <col min="2" max="2" width="7" customWidth="1"/>
    <col min="3" max="3" width="25.571428571428573" customWidth="1"/>
    <col min="4" max="4" width="14.857142857142858" customWidth="1"/>
    <col min="5" max="5" width="11.571428571428571" customWidth="1"/>
    <col min="6" max="6" width="15" customWidth="1"/>
    <col min="7" max="7" width="12" customWidth="1"/>
    <col min="8" max="8" width="15.142857142857142" customWidth="1"/>
    <col min="9" max="9" width="11.142857142857142" customWidth="1"/>
    <col min="10" max="10" width="12.857142857142858" customWidth="1"/>
    <col min="11" max="11" width="16" customWidth="1"/>
    <col min="13" max="13" width="10.142857142857142" bestFit="1" customWidth="1"/>
    <col min="15" max="15" width="10.142857142857142" bestFit="1" customWidth="1"/>
    <col min="17" max="17" width="10.142857142857142" bestFit="1" customWidth="1"/>
  </cols>
  <sheetData>
    <row r="2" spans="13:13" ht="15">
      <c r="M2" s="52"/>
    </row>
    <row r="3" spans="2:11" ht="17" thickBot="1">
      <c r="B3" s="60"/>
      <c r="C3" s="128" t="s">
        <v>8</v>
      </c>
      <c r="D3" s="81"/>
      <c r="E3" s="81"/>
      <c r="F3" s="81"/>
      <c r="G3" s="81"/>
      <c r="H3" s="81"/>
      <c r="I3" s="81"/>
      <c r="J3" s="81"/>
      <c r="K3" s="84" t="s">
        <v>451</v>
      </c>
    </row>
    <row r="4" spans="2:11" ht="25" customHeight="1" thickTop="1">
      <c r="B4" s="379" t="s">
        <v>291</v>
      </c>
      <c r="C4" s="379"/>
      <c r="D4" s="379"/>
      <c r="E4" s="379"/>
      <c r="F4" s="379"/>
      <c r="G4" s="379"/>
      <c r="H4" s="379"/>
      <c r="I4" s="379"/>
      <c r="J4" s="379"/>
      <c r="K4" s="379"/>
    </row>
    <row r="5" spans="2:11" ht="16">
      <c r="B5" s="374" t="s">
        <v>143</v>
      </c>
      <c r="C5" s="376" t="s">
        <v>292</v>
      </c>
      <c r="D5" s="378">
        <v>44561</v>
      </c>
      <c r="E5" s="376"/>
      <c r="F5" s="378">
        <v>44926</v>
      </c>
      <c r="G5" s="376"/>
      <c r="H5" s="378">
        <v>45291</v>
      </c>
      <c r="I5" s="376"/>
      <c r="J5" s="376" t="s">
        <v>215</v>
      </c>
      <c r="K5" s="376"/>
    </row>
    <row r="6" spans="2:11" ht="17">
      <c r="B6" s="374"/>
      <c r="C6" s="376"/>
      <c r="D6" s="97" t="s">
        <v>206</v>
      </c>
      <c r="E6" s="97" t="s">
        <v>213</v>
      </c>
      <c r="F6" s="97" t="s">
        <v>206</v>
      </c>
      <c r="G6" s="97" t="s">
        <v>213</v>
      </c>
      <c r="H6" s="97" t="s">
        <v>206</v>
      </c>
      <c r="I6" s="97" t="s">
        <v>213</v>
      </c>
      <c r="J6" s="97" t="s">
        <v>94</v>
      </c>
      <c r="K6" s="97" t="s">
        <v>95</v>
      </c>
    </row>
    <row r="7" spans="2:11" ht="15">
      <c r="B7" s="11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7" ht="17">
      <c r="B8" s="111" t="s">
        <v>59</v>
      </c>
      <c r="C8" s="117" t="s">
        <v>293</v>
      </c>
      <c r="D8" s="102">
        <v>2600382</v>
      </c>
      <c r="E8" s="103">
        <f>D8/D$15*100</f>
        <v>12.274665526738035</v>
      </c>
      <c r="F8" s="102">
        <v>3227149</v>
      </c>
      <c r="G8" s="103">
        <f>F8/F$15*100</f>
        <v>14.378934670386274</v>
      </c>
      <c r="H8" s="119">
        <v>3110241</v>
      </c>
      <c r="I8" s="103">
        <f>H8/H$15*100</f>
        <v>13.013740357084428</v>
      </c>
      <c r="J8" s="104">
        <f t="shared" si="0" ref="J8:J15">F8/D8*100</f>
        <v>124.10288180736522</v>
      </c>
      <c r="K8" s="104">
        <f>H8/F8*100</f>
        <v>96.37735970666368</v>
      </c>
      <c r="M8" s="15"/>
      <c r="O8" s="26"/>
      <c r="Q8" s="15"/>
    </row>
    <row r="9" spans="2:17" ht="20.5" customHeight="1">
      <c r="B9" s="111" t="s">
        <v>60</v>
      </c>
      <c r="C9" s="117" t="s">
        <v>294</v>
      </c>
      <c r="D9" s="102">
        <v>1618685</v>
      </c>
      <c r="E9" s="103">
        <f t="shared" si="1" ref="E9:E14">D9/D$15*100</f>
        <v>7.640730080483543</v>
      </c>
      <c r="F9" s="102">
        <v>1723548</v>
      </c>
      <c r="G9" s="103">
        <f t="shared" si="2" ref="G9:G14">F9/F$15*100</f>
        <v>7.679466951564653</v>
      </c>
      <c r="H9" s="119">
        <v>1749757</v>
      </c>
      <c r="I9" s="103">
        <f t="shared" si="3" ref="I9:I14">H9/H$15*100</f>
        <v>7.321260084344261</v>
      </c>
      <c r="J9" s="104">
        <f t="shared" si="0"/>
        <v>106.47828329786215</v>
      </c>
      <c r="K9" s="104">
        <f t="shared" si="4" ref="K9:K15">H9/F9*100</f>
        <v>101.52064230297037</v>
      </c>
      <c r="M9" s="15"/>
      <c r="O9" s="26"/>
      <c r="Q9" s="15"/>
    </row>
    <row r="10" spans="2:17" ht="34">
      <c r="B10" s="111" t="s">
        <v>61</v>
      </c>
      <c r="C10" s="101" t="s">
        <v>295</v>
      </c>
      <c r="D10" s="102">
        <v>4393701</v>
      </c>
      <c r="E10" s="103">
        <f t="shared" si="1"/>
        <v>20.73972600929188</v>
      </c>
      <c r="F10" s="102">
        <v>4997582</v>
      </c>
      <c r="G10" s="103">
        <f t="shared" si="2"/>
        <v>22.267303148351182</v>
      </c>
      <c r="H10" s="119">
        <v>5639793</v>
      </c>
      <c r="I10" s="103">
        <f t="shared" si="3"/>
        <v>23.597786078217815</v>
      </c>
      <c r="J10" s="104">
        <f t="shared" si="0"/>
        <v>113.74424431703478</v>
      </c>
      <c r="K10" s="104">
        <f t="shared" si="4"/>
        <v>112.85043447010975</v>
      </c>
      <c r="M10" s="15"/>
      <c r="O10" s="26"/>
      <c r="Q10" s="15"/>
    </row>
    <row r="11" spans="2:17" ht="17">
      <c r="B11" s="111" t="s">
        <v>62</v>
      </c>
      <c r="C11" s="117" t="s">
        <v>296</v>
      </c>
      <c r="D11" s="102">
        <v>348047</v>
      </c>
      <c r="E11" s="103">
        <f t="shared" si="1"/>
        <v>1.6428972791630587</v>
      </c>
      <c r="F11" s="102">
        <v>362688</v>
      </c>
      <c r="G11" s="103">
        <f t="shared" si="2"/>
        <v>1.615998225595737</v>
      </c>
      <c r="H11" s="119">
        <v>179677</v>
      </c>
      <c r="I11" s="103">
        <f t="shared" si="3"/>
        <v>0.751796991339211</v>
      </c>
      <c r="J11" s="104">
        <f t="shared" si="0"/>
        <v>104.20661577315707</v>
      </c>
      <c r="K11" s="104">
        <f t="shared" si="4"/>
        <v>49.54037630139403</v>
      </c>
      <c r="M11" s="15"/>
      <c r="O11" s="26"/>
      <c r="Q11" s="15"/>
    </row>
    <row r="12" spans="2:17" ht="33" customHeight="1">
      <c r="B12" s="111" t="s">
        <v>63</v>
      </c>
      <c r="C12" s="112" t="s">
        <v>297</v>
      </c>
      <c r="D12" s="102">
        <v>829534</v>
      </c>
      <c r="E12" s="103">
        <f t="shared" si="1"/>
        <v>3.9156756172966545</v>
      </c>
      <c r="F12" s="102">
        <v>829765</v>
      </c>
      <c r="G12" s="103">
        <f t="shared" si="2"/>
        <v>3.697113683555692</v>
      </c>
      <c r="H12" s="119">
        <v>712627</v>
      </c>
      <c r="I12" s="103">
        <f t="shared" si="3"/>
        <v>2.981744099395515</v>
      </c>
      <c r="J12" s="104">
        <f t="shared" si="0"/>
        <v>100.0278469598594</v>
      </c>
      <c r="K12" s="104">
        <f t="shared" si="4"/>
        <v>85.88299096732207</v>
      </c>
      <c r="M12" s="15"/>
      <c r="O12" s="26"/>
      <c r="Q12" s="15"/>
    </row>
    <row r="13" spans="2:17" ht="17">
      <c r="B13" s="111" t="s">
        <v>64</v>
      </c>
      <c r="C13" s="117" t="s">
        <v>298</v>
      </c>
      <c r="D13" s="102">
        <v>10832483</v>
      </c>
      <c r="E13" s="103">
        <f t="shared" si="1"/>
        <v>51.132912644786735</v>
      </c>
      <c r="F13" s="102">
        <v>10742142</v>
      </c>
      <c r="G13" s="103">
        <f t="shared" si="2"/>
        <v>47.862852951014204</v>
      </c>
      <c r="H13" s="119">
        <v>11882828</v>
      </c>
      <c r="I13" s="103">
        <f t="shared" si="3"/>
        <v>49.71963211207518</v>
      </c>
      <c r="J13" s="104">
        <f t="shared" si="0"/>
        <v>99.16601761572116</v>
      </c>
      <c r="K13" s="104">
        <f t="shared" si="4"/>
        <v>110.61879465008002</v>
      </c>
      <c r="M13" s="15"/>
      <c r="O13" s="26"/>
      <c r="Q13" s="15"/>
    </row>
    <row r="14" spans="2:17" ht="17">
      <c r="B14" s="111" t="s">
        <v>65</v>
      </c>
      <c r="C14" s="117" t="s">
        <v>242</v>
      </c>
      <c r="D14" s="102">
        <v>562120</v>
      </c>
      <c r="E14" s="103">
        <f t="shared" si="1"/>
        <v>2.6533928422400956</v>
      </c>
      <c r="F14" s="102">
        <v>560715</v>
      </c>
      <c r="G14" s="103">
        <f t="shared" si="2"/>
        <v>2.4983303695322525</v>
      </c>
      <c r="H14" s="119">
        <v>624747</v>
      </c>
      <c r="I14" s="103">
        <f t="shared" si="3"/>
        <v>2.614040277543581</v>
      </c>
      <c r="J14" s="104">
        <f t="shared" si="0"/>
        <v>99.75005336938732</v>
      </c>
      <c r="K14" s="104">
        <f t="shared" si="4"/>
        <v>111.41970519782778</v>
      </c>
      <c r="M14" s="15"/>
      <c r="O14" s="26"/>
      <c r="Q14" s="15"/>
    </row>
    <row r="15" spans="2:17" ht="17.5" customHeight="1">
      <c r="B15" s="376" t="s">
        <v>182</v>
      </c>
      <c r="C15" s="376"/>
      <c r="D15" s="105">
        <f t="shared" si="5" ref="D15:I15">SUM(D8:D14)</f>
        <v>21184952</v>
      </c>
      <c r="E15" s="106">
        <f t="shared" si="5"/>
        <v>100</v>
      </c>
      <c r="F15" s="105">
        <f t="shared" si="5"/>
        <v>22443589</v>
      </c>
      <c r="G15" s="106">
        <f t="shared" si="5"/>
        <v>100</v>
      </c>
      <c r="H15" s="105">
        <f t="shared" si="5"/>
        <v>23899670</v>
      </c>
      <c r="I15" s="106">
        <f t="shared" si="5"/>
        <v>100</v>
      </c>
      <c r="J15" s="106">
        <f t="shared" si="0"/>
        <v>105.94118410086554</v>
      </c>
      <c r="K15" s="106">
        <f t="shared" si="4"/>
        <v>106.48773687666441</v>
      </c>
      <c r="M15" s="15"/>
      <c r="O15" s="26"/>
      <c r="Q15" s="15"/>
    </row>
    <row r="17" spans="6:6" ht="15">
      <c r="F17" s="15"/>
    </row>
  </sheetData>
  <mergeCells count="8">
    <mergeCell ref="B5:B6"/>
    <mergeCell ref="B4:K4"/>
    <mergeCell ref="B15:C15"/>
    <mergeCell ref="C5:C6"/>
    <mergeCell ref="D5:E5"/>
    <mergeCell ref="F5:G5"/>
    <mergeCell ref="H5:I5"/>
    <mergeCell ref="J5:K5"/>
  </mergeCells>
  <hyperlinks>
    <hyperlink ref="A1" location="'Pregled tabela'!A1" display="'Pregled tabela'!A1"/>
  </hyperlinks>
  <pageMargins left="0.7" right="0.7" top="0.75" bottom="0.75" header="0.3" footer="0.3"/>
  <pageSetup fitToHeight="0" orientation="landscape" paperSize="9" scale="73" r:id="rId2"/>
  <ignoredErrors>
    <ignoredError sqref="D15 F15 H15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B2743EC-E166-46E6-A9F8-1D792F80CDFF}">
  <dimension ref="B2:L13"/>
  <sheetViews>
    <sheetView workbookViewId="0" topLeftCell="A3">
      <selection pane="topLeft" activeCell="F12" sqref="F12"/>
    </sheetView>
  </sheetViews>
  <sheetFormatPr defaultColWidth="8.834285714285713" defaultRowHeight="15"/>
  <cols>
    <col min="2" max="2" width="6.714285714285714" customWidth="1"/>
    <col min="3" max="3" width="20.571428571428573" customWidth="1"/>
    <col min="4" max="4" width="16.142857142857142" customWidth="1"/>
    <col min="5" max="5" width="17.142857142857142" customWidth="1"/>
    <col min="6" max="6" width="16.857142857142858" customWidth="1"/>
    <col min="7" max="7" width="13.857142857142858" customWidth="1"/>
    <col min="8" max="8" width="15.142857142857142" customWidth="1"/>
    <col min="12" max="12" width="10.857142857142858" customWidth="1"/>
  </cols>
  <sheetData>
    <row r="2" spans="3:10" ht="16">
      <c r="C2" s="5"/>
      <c r="D2" s="4"/>
      <c r="E2" s="4"/>
      <c r="F2" s="4"/>
      <c r="G2" s="4"/>
      <c r="H2" s="4"/>
      <c r="J2" s="52"/>
    </row>
    <row r="3" spans="3:8" ht="16">
      <c r="C3" s="4"/>
      <c r="D3" s="4"/>
      <c r="E3" s="4"/>
      <c r="F3" s="4"/>
      <c r="G3" s="4"/>
      <c r="H3" s="4"/>
    </row>
    <row r="4" spans="2:8" ht="17" thickBot="1">
      <c r="B4" s="88"/>
      <c r="C4" s="129" t="s">
        <v>10</v>
      </c>
      <c r="D4" s="90"/>
      <c r="E4" s="90"/>
      <c r="F4" s="90"/>
      <c r="G4" s="90"/>
      <c r="H4" s="91" t="s">
        <v>451</v>
      </c>
    </row>
    <row r="5" spans="2:8" ht="25" customHeight="1" thickTop="1">
      <c r="B5" s="379" t="s">
        <v>299</v>
      </c>
      <c r="C5" s="379"/>
      <c r="D5" s="379"/>
      <c r="E5" s="379"/>
      <c r="F5" s="379"/>
      <c r="G5" s="379"/>
      <c r="H5" s="379"/>
    </row>
    <row r="6" spans="2:8" ht="16">
      <c r="B6" s="374" t="s">
        <v>143</v>
      </c>
      <c r="C6" s="376" t="s">
        <v>205</v>
      </c>
      <c r="D6" s="378">
        <v>44561</v>
      </c>
      <c r="E6" s="378">
        <v>44926</v>
      </c>
      <c r="F6" s="378">
        <v>45291</v>
      </c>
      <c r="G6" s="376" t="s">
        <v>215</v>
      </c>
      <c r="H6" s="376"/>
    </row>
    <row r="7" spans="2:8" ht="17">
      <c r="B7" s="374"/>
      <c r="C7" s="376"/>
      <c r="D7" s="376"/>
      <c r="E7" s="376"/>
      <c r="F7" s="376"/>
      <c r="G7" s="97" t="s">
        <v>9</v>
      </c>
      <c r="H7" s="97" t="s">
        <v>98</v>
      </c>
    </row>
    <row r="8" spans="2:8" s="41" customFormat="1" ht="14">
      <c r="B8" s="11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</row>
    <row r="9" spans="2:12" ht="17">
      <c r="B9" s="100" t="s">
        <v>59</v>
      </c>
      <c r="C9" s="101" t="s">
        <v>300</v>
      </c>
      <c r="D9" s="102">
        <v>124474</v>
      </c>
      <c r="E9" s="102">
        <v>124725</v>
      </c>
      <c r="F9" s="102">
        <v>137711</v>
      </c>
      <c r="G9" s="107">
        <f>E9/D9*100</f>
        <v>100.20164853704388</v>
      </c>
      <c r="H9" s="107">
        <f>F9/E9*100</f>
        <v>110.41170575265585</v>
      </c>
      <c r="J9" s="15"/>
      <c r="L9" s="15"/>
    </row>
    <row r="10" spans="2:8" ht="17">
      <c r="B10" s="100" t="s">
        <v>60</v>
      </c>
      <c r="C10" s="101" t="s">
        <v>301</v>
      </c>
      <c r="D10" s="102">
        <v>10324468</v>
      </c>
      <c r="E10" s="102">
        <v>10187746</v>
      </c>
      <c r="F10" s="102">
        <v>11163347</v>
      </c>
      <c r="G10" s="107">
        <f>E10/D10*100</f>
        <v>98.67574774797113</v>
      </c>
      <c r="H10" s="107">
        <f t="shared" si="0" ref="H10:H11">F10/E10*100</f>
        <v>109.57622029445963</v>
      </c>
    </row>
    <row r="11" spans="2:12" ht="17.5" customHeight="1">
      <c r="B11" s="376" t="s">
        <v>185</v>
      </c>
      <c r="C11" s="376"/>
      <c r="D11" s="105">
        <f>SUM(D9:D10)</f>
        <v>10448942</v>
      </c>
      <c r="E11" s="105">
        <f>SUM(E9:E10)</f>
        <v>10312471</v>
      </c>
      <c r="F11" s="105">
        <f>F9+F10</f>
        <v>11301058</v>
      </c>
      <c r="G11" s="121">
        <f>E11/D11*100</f>
        <v>98.69392518400427</v>
      </c>
      <c r="H11" s="121">
        <f t="shared" si="0"/>
        <v>109.58632513972645</v>
      </c>
      <c r="J11" s="15"/>
      <c r="L11" s="15"/>
    </row>
    <row r="12" spans="3:8" ht="16">
      <c r="C12" s="4"/>
      <c r="D12" s="4"/>
      <c r="E12" s="4"/>
      <c r="F12" s="4"/>
      <c r="G12" s="4"/>
      <c r="H12" s="4"/>
    </row>
    <row r="13" spans="6:6" ht="15">
      <c r="F13" s="15"/>
    </row>
  </sheetData>
  <mergeCells count="8">
    <mergeCell ref="B5:H5"/>
    <mergeCell ref="B11:C11"/>
    <mergeCell ref="C6:C7"/>
    <mergeCell ref="G6:H6"/>
    <mergeCell ref="B6:B7"/>
    <mergeCell ref="D6:D7"/>
    <mergeCell ref="E6:E7"/>
    <mergeCell ref="F6:F7"/>
  </mergeCells>
  <hyperlinks>
    <hyperlink ref="A1" location="'Pregled tabela'!A1" display="'Pregled tabela'!A1"/>
  </hyperlinks>
  <pageMargins left="0.7" right="0.7" top="0.75" bottom="0.75" header="0.3" footer="0.3"/>
  <pageSetup orientation="portrait" paperSize="9" r:id="rId2"/>
  <ignoredErrors>
    <ignoredError sqref="D11:E11" formulaRange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918E846-16C4-4289-9274-2D395046D767}">
  <dimension ref="B2:N16"/>
  <sheetViews>
    <sheetView workbookViewId="0" topLeftCell="A4">
      <selection pane="topLeft" activeCell="F12" sqref="F12"/>
    </sheetView>
  </sheetViews>
  <sheetFormatPr defaultColWidth="8.834285714285713" defaultRowHeight="15"/>
  <cols>
    <col min="2" max="2" width="7.857142857142857" customWidth="1"/>
    <col min="3" max="3" width="29.857142857142858" customWidth="1"/>
    <col min="4" max="4" width="15.571428571428571" customWidth="1"/>
    <col min="5" max="5" width="12.142857142857142" customWidth="1"/>
    <col min="6" max="6" width="15.857142857142858" customWidth="1"/>
    <col min="7" max="7" width="12.571428571428571" customWidth="1"/>
    <col min="8" max="8" width="16" customWidth="1"/>
    <col min="9" max="9" width="12.142857142857142" customWidth="1"/>
    <col min="10" max="11" width="14.571428571428571" customWidth="1"/>
  </cols>
  <sheetData>
    <row r="2" spans="3:11" ht="16">
      <c r="C2" s="3"/>
      <c r="D2" s="4"/>
      <c r="E2" s="4"/>
      <c r="F2" s="4"/>
      <c r="G2" s="4"/>
      <c r="H2" s="4"/>
      <c r="I2" s="4"/>
      <c r="J2" s="4"/>
      <c r="K2" s="4"/>
    </row>
    <row r="3" spans="3:11" ht="16">
      <c r="C3" s="4"/>
      <c r="D3" s="4"/>
      <c r="E3" s="4"/>
      <c r="F3" s="4"/>
      <c r="G3" s="4"/>
      <c r="H3" s="4"/>
      <c r="I3" s="4"/>
      <c r="J3" s="4"/>
      <c r="K3" s="4"/>
    </row>
    <row r="4" spans="2:11" ht="17" thickBot="1">
      <c r="B4" s="88"/>
      <c r="C4" s="89" t="s">
        <v>11</v>
      </c>
      <c r="D4" s="90"/>
      <c r="E4" s="90"/>
      <c r="F4" s="90"/>
      <c r="G4" s="90"/>
      <c r="H4" s="90"/>
      <c r="I4" s="90"/>
      <c r="J4" s="90"/>
      <c r="K4" s="91" t="s">
        <v>435</v>
      </c>
    </row>
    <row r="5" spans="2:11" ht="25" customHeight="1" thickTop="1">
      <c r="B5" s="379" t="s">
        <v>302</v>
      </c>
      <c r="C5" s="379"/>
      <c r="D5" s="379"/>
      <c r="E5" s="379"/>
      <c r="F5" s="379"/>
      <c r="G5" s="379"/>
      <c r="H5" s="379"/>
      <c r="I5" s="379"/>
      <c r="J5" s="379"/>
      <c r="K5" s="379"/>
    </row>
    <row r="6" spans="2:11" ht="16">
      <c r="B6" s="374" t="s">
        <v>143</v>
      </c>
      <c r="C6" s="376" t="s">
        <v>303</v>
      </c>
      <c r="D6" s="386">
        <v>44561</v>
      </c>
      <c r="E6" s="387"/>
      <c r="F6" s="378">
        <v>44926</v>
      </c>
      <c r="G6" s="376"/>
      <c r="H6" s="378">
        <v>45291</v>
      </c>
      <c r="I6" s="376"/>
      <c r="J6" s="385" t="s">
        <v>216</v>
      </c>
      <c r="K6" s="385"/>
    </row>
    <row r="7" spans="2:11" ht="17">
      <c r="B7" s="374"/>
      <c r="C7" s="376"/>
      <c r="D7" s="97" t="s">
        <v>206</v>
      </c>
      <c r="E7" s="97" t="s">
        <v>213</v>
      </c>
      <c r="F7" s="97" t="s">
        <v>206</v>
      </c>
      <c r="G7" s="97" t="s">
        <v>213</v>
      </c>
      <c r="H7" s="97" t="s">
        <v>206</v>
      </c>
      <c r="I7" s="97" t="s">
        <v>213</v>
      </c>
      <c r="J7" s="97" t="s">
        <v>94</v>
      </c>
      <c r="K7" s="97" t="s">
        <v>95</v>
      </c>
    </row>
    <row r="8" spans="2:11" ht="16.25" customHeight="1">
      <c r="B8" s="11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</row>
    <row r="9" spans="2:14" ht="17.5" customHeight="1">
      <c r="B9" s="111" t="s">
        <v>59</v>
      </c>
      <c r="C9" s="101" t="s">
        <v>304</v>
      </c>
      <c r="D9" s="102">
        <v>6755829</v>
      </c>
      <c r="E9" s="103">
        <f>D9/D11*100</f>
        <v>64.65562733528428</v>
      </c>
      <c r="F9" s="102">
        <v>7232406</v>
      </c>
      <c r="G9" s="103">
        <f>F9/F11*100</f>
        <v>70.13261903960748</v>
      </c>
      <c r="H9" s="102">
        <v>8335315</v>
      </c>
      <c r="I9" s="103">
        <f>H9/H11*100</f>
        <v>73.75694381888846</v>
      </c>
      <c r="J9" s="104">
        <f>F9/D9*100</f>
        <v>107.0543082129521</v>
      </c>
      <c r="K9" s="104">
        <f>H9/F9*100</f>
        <v>115.2495448955714</v>
      </c>
      <c r="M9" s="15"/>
      <c r="N9" s="26"/>
    </row>
    <row r="10" spans="2:14" ht="17">
      <c r="B10" s="111" t="s">
        <v>60</v>
      </c>
      <c r="C10" s="101" t="s">
        <v>305</v>
      </c>
      <c r="D10" s="102">
        <v>3693113</v>
      </c>
      <c r="E10" s="103">
        <f>D10/D11*100</f>
        <v>35.34437266471572</v>
      </c>
      <c r="F10" s="102">
        <v>3080065</v>
      </c>
      <c r="G10" s="103">
        <f>F10/F11*100</f>
        <v>29.86738096039252</v>
      </c>
      <c r="H10" s="102">
        <v>2965743</v>
      </c>
      <c r="I10" s="103">
        <f>H10/H11*100</f>
        <v>26.24305618111154</v>
      </c>
      <c r="J10" s="104">
        <f>F10/D10*100</f>
        <v>83.40023714411122</v>
      </c>
      <c r="K10" s="104">
        <f t="shared" si="0" ref="K10:K11">H10/F10*100</f>
        <v>96.28832508404855</v>
      </c>
      <c r="M10" s="15"/>
      <c r="N10" s="26"/>
    </row>
    <row r="11" spans="2:14" ht="22.25" customHeight="1">
      <c r="B11" s="376" t="s">
        <v>183</v>
      </c>
      <c r="C11" s="376"/>
      <c r="D11" s="105">
        <f>SUM(D9:D10)</f>
        <v>10448942</v>
      </c>
      <c r="E11" s="106">
        <f>SUM(E9:E10)</f>
        <v>100</v>
      </c>
      <c r="F11" s="105">
        <f>SUM(F9:F10)</f>
        <v>10312471</v>
      </c>
      <c r="G11" s="106">
        <f>SUM(G9:G10)</f>
        <v>100</v>
      </c>
      <c r="H11" s="105">
        <f>H9+H10</f>
        <v>11301058</v>
      </c>
      <c r="I11" s="106">
        <f>SUM(I9:I10)</f>
        <v>100</v>
      </c>
      <c r="J11" s="106">
        <f>F11/D11*100</f>
        <v>98.69392518400427</v>
      </c>
      <c r="K11" s="106">
        <f t="shared" si="0"/>
        <v>109.58632513972645</v>
      </c>
      <c r="M11" s="15"/>
      <c r="N11" s="26"/>
    </row>
    <row r="12" spans="3:11" ht="16">
      <c r="C12" s="7"/>
      <c r="D12" s="4"/>
      <c r="E12" s="4"/>
      <c r="F12" s="4"/>
      <c r="G12" s="4"/>
      <c r="H12" s="4"/>
      <c r="I12" s="4"/>
      <c r="J12" s="4"/>
      <c r="K12" s="4"/>
    </row>
    <row r="16" spans="8:8" ht="15">
      <c r="H16" s="15"/>
    </row>
  </sheetData>
  <mergeCells count="8">
    <mergeCell ref="J6:K6"/>
    <mergeCell ref="B5:K5"/>
    <mergeCell ref="B6:B7"/>
    <mergeCell ref="B11:C11"/>
    <mergeCell ref="C6:C7"/>
    <mergeCell ref="H6:I6"/>
    <mergeCell ref="F6:G6"/>
    <mergeCell ref="D6:E6"/>
  </mergeCells>
  <hyperlinks>
    <hyperlink ref="A1" location="'Pregled tabela'!A1" display="'Pregled tabela'!A1"/>
  </hyperlinks>
  <pageMargins left="0.7" right="0.7" top="0.75" bottom="0.75" header="0.3" footer="0.3"/>
  <ignoredErrors>
    <ignoredError sqref="D11:G11" formulaRange="1"/>
    <ignoredError sqref="H11" formula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F748A99-8166-47D2-93B6-7B2B8EB24FB7}">
  <dimension ref="B3:K14"/>
  <sheetViews>
    <sheetView workbookViewId="0" topLeftCell="A1">
      <selection pane="topLeft" activeCell="C15" sqref="C15"/>
    </sheetView>
  </sheetViews>
  <sheetFormatPr defaultColWidth="8.834285714285713" defaultRowHeight="16"/>
  <cols>
    <col min="2" max="2" width="9.142857142857142" style="2"/>
    <col min="3" max="3" width="33" customWidth="1"/>
    <col min="4" max="4" width="17.857142857142858" customWidth="1"/>
    <col min="5" max="5" width="16" customWidth="1"/>
    <col min="6" max="6" width="13.857142857142858" customWidth="1"/>
    <col min="7" max="7" width="9.857142857142858" customWidth="1"/>
    <col min="8" max="8" width="11.142857142857142" customWidth="1"/>
  </cols>
  <sheetData>
    <row r="3" spans="2:8" ht="17" thickBot="1">
      <c r="B3" s="141"/>
      <c r="C3" s="89" t="s">
        <v>11</v>
      </c>
      <c r="D3" s="90"/>
      <c r="E3" s="90"/>
      <c r="F3" s="90"/>
      <c r="G3" s="90"/>
      <c r="H3" s="142" t="s">
        <v>435</v>
      </c>
    </row>
    <row r="4" spans="2:8" ht="25" customHeight="1" thickTop="1">
      <c r="B4" s="379" t="s">
        <v>677</v>
      </c>
      <c r="C4" s="379"/>
      <c r="D4" s="379"/>
      <c r="E4" s="379"/>
      <c r="F4" s="379"/>
      <c r="G4" s="379"/>
      <c r="H4" s="379"/>
    </row>
    <row r="5" spans="2:8" ht="16">
      <c r="B5" s="374" t="s">
        <v>143</v>
      </c>
      <c r="C5" s="376" t="s">
        <v>175</v>
      </c>
      <c r="D5" s="378">
        <v>44561</v>
      </c>
      <c r="E5" s="389">
        <v>44926</v>
      </c>
      <c r="F5" s="378">
        <v>45291</v>
      </c>
      <c r="G5" s="385" t="s">
        <v>217</v>
      </c>
      <c r="H5" s="385"/>
    </row>
    <row r="6" spans="2:8" ht="17">
      <c r="B6" s="374"/>
      <c r="C6" s="376"/>
      <c r="D6" s="376"/>
      <c r="E6" s="374"/>
      <c r="F6" s="376"/>
      <c r="G6" s="97" t="s">
        <v>9</v>
      </c>
      <c r="H6" s="97" t="s">
        <v>98</v>
      </c>
    </row>
    <row r="7" spans="2:8" ht="1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1" ht="17" customHeight="1">
      <c r="B8" s="134" t="s">
        <v>59</v>
      </c>
      <c r="C8" s="135" t="s">
        <v>306</v>
      </c>
      <c r="D8" s="136">
        <v>7613327</v>
      </c>
      <c r="E8" s="136">
        <v>8022374</v>
      </c>
      <c r="F8" s="136">
        <v>8713279</v>
      </c>
      <c r="G8" s="137">
        <f>E8/D8*100</f>
        <v>105.37277592306229</v>
      </c>
      <c r="H8" s="137">
        <f>F8/E8*100</f>
        <v>108.61222625621791</v>
      </c>
      <c r="K8" s="15"/>
    </row>
    <row r="9" spans="2:11" ht="17" customHeight="1">
      <c r="B9" s="134" t="s">
        <v>60</v>
      </c>
      <c r="C9" s="138" t="s">
        <v>307</v>
      </c>
      <c r="D9" s="136">
        <f>D10+D11</f>
        <v>10448942</v>
      </c>
      <c r="E9" s="136">
        <f>E10+E11</f>
        <v>10312471</v>
      </c>
      <c r="F9" s="136">
        <f>F10+F11</f>
        <v>11301058</v>
      </c>
      <c r="G9" s="137">
        <f t="shared" si="0" ref="G9:G11">E9/D9*100</f>
        <v>98.69392518400427</v>
      </c>
      <c r="H9" s="137">
        <f t="shared" si="1" ref="H9">F9/E9*100</f>
        <v>109.58632513972645</v>
      </c>
      <c r="K9" s="15"/>
    </row>
    <row r="10" spans="2:8" ht="17" customHeight="1">
      <c r="B10" s="111" t="s">
        <v>78</v>
      </c>
      <c r="C10" s="101" t="s">
        <v>309</v>
      </c>
      <c r="D10" s="107">
        <v>3976925</v>
      </c>
      <c r="E10" s="107">
        <v>3347737</v>
      </c>
      <c r="F10" s="107">
        <v>3251602</v>
      </c>
      <c r="G10" s="104">
        <f t="shared" si="0"/>
        <v>84.17903279543869</v>
      </c>
      <c r="H10" s="104">
        <f>F10/E10*100</f>
        <v>97.1283586494399</v>
      </c>
    </row>
    <row r="11" spans="2:8" ht="17" customHeight="1">
      <c r="B11" s="111" t="s">
        <v>79</v>
      </c>
      <c r="C11" s="101" t="s">
        <v>310</v>
      </c>
      <c r="D11" s="107">
        <v>6472017</v>
      </c>
      <c r="E11" s="107">
        <v>6964734</v>
      </c>
      <c r="F11" s="107">
        <v>8049456</v>
      </c>
      <c r="G11" s="104">
        <f t="shared" si="0"/>
        <v>107.61303624511494</v>
      </c>
      <c r="H11" s="104">
        <f>F11/E11*100</f>
        <v>115.57449286648995</v>
      </c>
    </row>
    <row r="12" spans="2:8" ht="17" customHeight="1">
      <c r="B12" s="134" t="s">
        <v>61</v>
      </c>
      <c r="C12" s="138" t="s">
        <v>746</v>
      </c>
      <c r="D12" s="139">
        <f>D8/D9</f>
        <v>0.7286218068776724</v>
      </c>
      <c r="E12" s="139">
        <f t="shared" si="2" ref="E12">E8/E9</f>
        <v>0.7779293633892401</v>
      </c>
      <c r="F12" s="139">
        <f>F8/F9</f>
        <v>0.7710144483817356</v>
      </c>
      <c r="G12" s="140"/>
      <c r="H12" s="140"/>
    </row>
    <row r="13" spans="2:8" ht="17" customHeight="1">
      <c r="B13" s="134" t="s">
        <v>62</v>
      </c>
      <c r="C13" s="138" t="s">
        <v>308</v>
      </c>
      <c r="D13" s="136">
        <v>10832483</v>
      </c>
      <c r="E13" s="136">
        <v>10742142</v>
      </c>
      <c r="F13" s="136">
        <v>11882828</v>
      </c>
      <c r="G13" s="137">
        <f>E13/D13*100</f>
        <v>99.16601761572116</v>
      </c>
      <c r="H13" s="137">
        <f>F13/E13*100</f>
        <v>110.61879465008002</v>
      </c>
    </row>
    <row r="14" spans="2:8" ht="16.5" customHeight="1">
      <c r="B14" s="134" t="s">
        <v>63</v>
      </c>
      <c r="C14" s="138" t="s">
        <v>747</v>
      </c>
      <c r="D14" s="139">
        <f>D8/D13</f>
        <v>0.7028238124167838</v>
      </c>
      <c r="E14" s="139">
        <f t="shared" si="3" ref="E14">E8/E13</f>
        <v>0.7468132519566396</v>
      </c>
      <c r="F14" s="139">
        <f>F8/F13</f>
        <v>0.7332664412882186</v>
      </c>
      <c r="G14" s="140"/>
      <c r="H14" s="140"/>
    </row>
  </sheetData>
  <mergeCells count="7">
    <mergeCell ref="C5:C6"/>
    <mergeCell ref="G5:H5"/>
    <mergeCell ref="B5:B6"/>
    <mergeCell ref="B4:H4"/>
    <mergeCell ref="D5:D6"/>
    <mergeCell ref="E5:E6"/>
    <mergeCell ref="F5:F6"/>
  </mergeCells>
  <hyperlinks>
    <hyperlink ref="A1" location="'Pregled tabela'!A1" display="'Pregled tabela'!A1"/>
  </hyperlinks>
  <pageMargins left="0.7" right="0.7" top="0.75" bottom="0.75" header="0.3" footer="0.3"/>
  <pageSetup orientation="portrait" paperSize="9" r:id="rId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429584B-415E-4664-B1CC-0E195894C2BF}">
  <sheetPr>
    <pageSetUpPr fitToPage="1"/>
  </sheetPr>
  <dimension ref="B3:K32"/>
  <sheetViews>
    <sheetView workbookViewId="0" topLeftCell="A9">
      <selection pane="topLeft" activeCell="C25" sqref="C25"/>
    </sheetView>
  </sheetViews>
  <sheetFormatPr defaultColWidth="8.834285714285713" defaultRowHeight="15"/>
  <cols>
    <col min="1" max="1" width="8.857142857142858" customWidth="1"/>
    <col min="2" max="2" width="9.857142857142858" customWidth="1"/>
    <col min="3" max="3" width="72.14285714285714" customWidth="1"/>
    <col min="4" max="4" width="16.142857142857142" customWidth="1"/>
    <col min="5" max="5" width="16.571428571428573" customWidth="1"/>
    <col min="6" max="6" width="15.285714285714286" customWidth="1"/>
    <col min="7" max="7" width="11" customWidth="1"/>
    <col min="8" max="8" width="10.571428571428571" customWidth="1"/>
    <col min="10" max="11" width="10.714285714285714" bestFit="1" customWidth="1"/>
  </cols>
  <sheetData>
    <row r="3" spans="2:8" ht="17" thickBot="1">
      <c r="B3" s="85" t="s">
        <v>41</v>
      </c>
      <c r="C3" s="81"/>
      <c r="D3" s="81"/>
      <c r="E3" s="81"/>
      <c r="F3" s="81"/>
      <c r="G3" s="81"/>
      <c r="H3" s="91" t="s">
        <v>455</v>
      </c>
    </row>
    <row r="4" spans="2:8" ht="25" customHeight="1" thickTop="1">
      <c r="B4" s="379" t="s">
        <v>311</v>
      </c>
      <c r="C4" s="379"/>
      <c r="D4" s="379"/>
      <c r="E4" s="379"/>
      <c r="F4" s="379"/>
      <c r="G4" s="379"/>
      <c r="H4" s="379"/>
    </row>
    <row r="5" spans="2:8" ht="20" customHeight="1">
      <c r="B5" s="286" t="s">
        <v>143</v>
      </c>
      <c r="C5" s="286" t="s">
        <v>175</v>
      </c>
      <c r="D5" s="358">
        <v>44561</v>
      </c>
      <c r="E5" s="358">
        <v>44926</v>
      </c>
      <c r="F5" s="358">
        <v>45291</v>
      </c>
      <c r="G5" s="376" t="s">
        <v>215</v>
      </c>
      <c r="H5" s="376"/>
    </row>
    <row r="6" spans="2:8" ht="15" customHeight="1">
      <c r="B6" s="143">
        <v>1</v>
      </c>
      <c r="C6" s="143">
        <v>2</v>
      </c>
      <c r="D6" s="99">
        <v>3</v>
      </c>
      <c r="E6" s="99">
        <v>4</v>
      </c>
      <c r="F6" s="99">
        <v>5</v>
      </c>
      <c r="G6" s="99" t="s">
        <v>99</v>
      </c>
      <c r="H6" s="99" t="s">
        <v>100</v>
      </c>
    </row>
    <row r="7" spans="2:11" ht="20" customHeight="1">
      <c r="B7" s="317">
        <v>1</v>
      </c>
      <c r="C7" s="144" t="s">
        <v>312</v>
      </c>
      <c r="D7" s="120">
        <f>D8+D24</f>
        <v>2852902</v>
      </c>
      <c r="E7" s="105">
        <f>E8+E24</f>
        <v>2926563</v>
      </c>
      <c r="F7" s="105">
        <f>F8+F24</f>
        <v>3152001</v>
      </c>
      <c r="G7" s="121">
        <f>E7/D7*100</f>
        <v>102.58196741423295</v>
      </c>
      <c r="H7" s="106">
        <f>F7/E7*100</f>
        <v>107.70316579550826</v>
      </c>
      <c r="J7" s="26"/>
      <c r="K7" s="26"/>
    </row>
    <row r="8" spans="2:11" ht="20" customHeight="1">
      <c r="B8" s="144" t="s">
        <v>12</v>
      </c>
      <c r="C8" s="144" t="s">
        <v>313</v>
      </c>
      <c r="D8" s="145">
        <f>D9+D23</f>
        <v>2733978</v>
      </c>
      <c r="E8" s="146">
        <f>E9+E23</f>
        <v>2782658</v>
      </c>
      <c r="F8" s="146">
        <f>F9+F23</f>
        <v>2993245</v>
      </c>
      <c r="G8" s="121">
        <f t="shared" si="0" ref="G8:G26">E8/D8*100</f>
        <v>101.78055565918964</v>
      </c>
      <c r="H8" s="106">
        <f t="shared" si="1" ref="H8:H25">F8/E8*100</f>
        <v>107.56783621990198</v>
      </c>
      <c r="J8" s="26"/>
      <c r="K8" s="26"/>
    </row>
    <row r="9" spans="2:11" ht="20" customHeight="1">
      <c r="B9" s="144" t="s">
        <v>13</v>
      </c>
      <c r="C9" s="144" t="s">
        <v>314</v>
      </c>
      <c r="D9" s="145">
        <f>SUM(D10:D22)</f>
        <v>2733978</v>
      </c>
      <c r="E9" s="146">
        <f>SUM(E10:E22)</f>
        <v>2782658</v>
      </c>
      <c r="F9" s="146">
        <f>SUM(F10:F22)</f>
        <v>2993245</v>
      </c>
      <c r="G9" s="121">
        <f t="shared" si="0"/>
        <v>101.78055565918964</v>
      </c>
      <c r="H9" s="106">
        <f t="shared" si="1"/>
        <v>107.56783621990198</v>
      </c>
      <c r="J9" s="26"/>
      <c r="K9" s="26"/>
    </row>
    <row r="10" spans="2:11" ht="16" customHeight="1">
      <c r="B10" s="152" t="s">
        <v>14</v>
      </c>
      <c r="C10" s="152" t="s">
        <v>315</v>
      </c>
      <c r="D10" s="153">
        <v>1384714</v>
      </c>
      <c r="E10" s="109">
        <v>1562046</v>
      </c>
      <c r="F10" s="109">
        <v>1582046</v>
      </c>
      <c r="G10" s="107">
        <f t="shared" si="0"/>
        <v>112.80639901091489</v>
      </c>
      <c r="H10" s="104">
        <f t="shared" si="1"/>
        <v>101.28037202489554</v>
      </c>
      <c r="J10" s="26"/>
      <c r="K10" s="26"/>
    </row>
    <row r="11" spans="2:11" ht="16" customHeight="1">
      <c r="B11" s="152" t="s">
        <v>15</v>
      </c>
      <c r="C11" s="152" t="s">
        <v>316</v>
      </c>
      <c r="D11" s="154">
        <v>137290</v>
      </c>
      <c r="E11" s="155">
        <v>137327</v>
      </c>
      <c r="F11" s="155">
        <v>118164</v>
      </c>
      <c r="G11" s="107">
        <f t="shared" si="0"/>
        <v>100.02695025129289</v>
      </c>
      <c r="H11" s="104">
        <f t="shared" si="1"/>
        <v>86.04571570048132</v>
      </c>
      <c r="J11" s="26"/>
      <c r="K11" s="26"/>
    </row>
    <row r="12" spans="2:11" ht="16" customHeight="1">
      <c r="B12" s="152" t="s">
        <v>16</v>
      </c>
      <c r="C12" s="152" t="s">
        <v>317</v>
      </c>
      <c r="D12" s="153">
        <v>-214</v>
      </c>
      <c r="E12" s="109">
        <v>0</v>
      </c>
      <c r="F12" s="109">
        <v>0</v>
      </c>
      <c r="G12" s="107">
        <f t="shared" si="0"/>
        <v>0</v>
      </c>
      <c r="H12" s="104" t="s">
        <v>23</v>
      </c>
      <c r="J12" s="26"/>
      <c r="K12" s="26"/>
    </row>
    <row r="13" spans="2:11" ht="33.75" customHeight="1">
      <c r="B13" s="152" t="s">
        <v>17</v>
      </c>
      <c r="C13" s="101" t="s">
        <v>695</v>
      </c>
      <c r="D13" s="153">
        <v>-2192</v>
      </c>
      <c r="E13" s="109">
        <v>0</v>
      </c>
      <c r="F13" s="109">
        <v>0</v>
      </c>
      <c r="G13" s="107">
        <f t="shared" si="0"/>
        <v>0</v>
      </c>
      <c r="H13" s="104" t="s">
        <v>23</v>
      </c>
      <c r="J13" s="26"/>
      <c r="K13" s="26"/>
    </row>
    <row r="14" spans="2:11" ht="16" customHeight="1">
      <c r="B14" s="152" t="s">
        <v>18</v>
      </c>
      <c r="C14" s="152" t="s">
        <v>696</v>
      </c>
      <c r="D14" s="153">
        <v>393494</v>
      </c>
      <c r="E14" s="109">
        <v>466815</v>
      </c>
      <c r="F14" s="109">
        <v>538322</v>
      </c>
      <c r="G14" s="107">
        <f t="shared" si="0"/>
        <v>118.63332096550391</v>
      </c>
      <c r="H14" s="104">
        <f>F14/E14*100</f>
        <v>115.31805961676467</v>
      </c>
      <c r="J14" s="26"/>
      <c r="K14" s="26"/>
    </row>
    <row r="15" spans="2:11" ht="16" customHeight="1">
      <c r="B15" s="152" t="s">
        <v>19</v>
      </c>
      <c r="C15" s="152" t="s">
        <v>352</v>
      </c>
      <c r="D15" s="153">
        <v>-118241</v>
      </c>
      <c r="E15" s="109">
        <v>-113355</v>
      </c>
      <c r="F15" s="109">
        <v>-83400</v>
      </c>
      <c r="G15" s="107">
        <f t="shared" si="0"/>
        <v>95.86776160553447</v>
      </c>
      <c r="H15" s="104">
        <f t="shared" si="1"/>
        <v>73.57416964403865</v>
      </c>
      <c r="J15" s="26"/>
      <c r="K15" s="26"/>
    </row>
    <row r="16" spans="2:11" ht="16" customHeight="1">
      <c r="B16" s="152" t="s">
        <v>20</v>
      </c>
      <c r="C16" s="152" t="s">
        <v>318</v>
      </c>
      <c r="D16" s="153">
        <v>10368</v>
      </c>
      <c r="E16" s="109">
        <v>-66916</v>
      </c>
      <c r="F16" s="109">
        <v>-64921</v>
      </c>
      <c r="G16" s="107">
        <f t="shared" si="0"/>
        <v>-645.408950617284</v>
      </c>
      <c r="H16" s="104">
        <f t="shared" si="1"/>
        <v>97.01865024807222</v>
      </c>
      <c r="J16" s="26"/>
      <c r="K16" s="26"/>
    </row>
    <row r="17" spans="2:11" ht="16" customHeight="1">
      <c r="B17" s="152" t="s">
        <v>21</v>
      </c>
      <c r="C17" s="152" t="s">
        <v>319</v>
      </c>
      <c r="D17" s="153">
        <v>1014269</v>
      </c>
      <c r="E17" s="109">
        <v>897338</v>
      </c>
      <c r="F17" s="109">
        <v>1025332</v>
      </c>
      <c r="G17" s="107">
        <f t="shared" si="0"/>
        <v>88.47140157098363</v>
      </c>
      <c r="H17" s="104">
        <f t="shared" si="1"/>
        <v>114.26374454219035</v>
      </c>
      <c r="J17" s="26"/>
      <c r="K17" s="26"/>
    </row>
    <row r="18" spans="2:11" ht="16" customHeight="1">
      <c r="B18" s="152" t="s">
        <v>22</v>
      </c>
      <c r="C18" s="152" t="s">
        <v>320</v>
      </c>
      <c r="D18" s="153">
        <v>-61626</v>
      </c>
      <c r="E18" s="109">
        <v>-68789</v>
      </c>
      <c r="F18" s="109">
        <v>-75667</v>
      </c>
      <c r="G18" s="107">
        <f t="shared" si="0"/>
        <v>111.62334079771526</v>
      </c>
      <c r="H18" s="104">
        <f>F18/E18*100</f>
        <v>109.99869165128145</v>
      </c>
      <c r="J18" s="26"/>
      <c r="K18" s="26"/>
    </row>
    <row r="19" spans="2:11" ht="30" customHeight="1">
      <c r="B19" s="152" t="s">
        <v>24</v>
      </c>
      <c r="C19" s="101" t="s">
        <v>697</v>
      </c>
      <c r="D19" s="153">
        <v>-1081</v>
      </c>
      <c r="E19" s="109">
        <v>-4306</v>
      </c>
      <c r="F19" s="229">
        <v>-10475</v>
      </c>
      <c r="G19" s="107">
        <f t="shared" si="0"/>
        <v>398.3348751156337</v>
      </c>
      <c r="H19" s="104">
        <f t="shared" si="2" ref="H19:H21">F19/E19*100</f>
        <v>243.26521133302367</v>
      </c>
      <c r="J19" s="26"/>
      <c r="K19" s="26"/>
    </row>
    <row r="20" spans="2:11" ht="30" customHeight="1">
      <c r="B20" s="152" t="s">
        <v>25</v>
      </c>
      <c r="C20" s="101" t="s">
        <v>321</v>
      </c>
      <c r="D20" s="153">
        <v>-8621</v>
      </c>
      <c r="E20" s="109">
        <v>-13470</v>
      </c>
      <c r="F20" s="109">
        <v>-22115</v>
      </c>
      <c r="G20" s="107">
        <f t="shared" si="0"/>
        <v>156.2463751304953</v>
      </c>
      <c r="H20" s="104">
        <f>F20/E20*100</f>
        <v>164.1796585003712</v>
      </c>
      <c r="J20" s="26"/>
      <c r="K20" s="26"/>
    </row>
    <row r="21" spans="2:11" ht="30" customHeight="1">
      <c r="B21" s="152" t="s">
        <v>26</v>
      </c>
      <c r="C21" s="101" t="s">
        <v>322</v>
      </c>
      <c r="D21" s="153">
        <v>-14182</v>
      </c>
      <c r="E21" s="109">
        <v>-14032</v>
      </c>
      <c r="F21" s="109">
        <v>-14041</v>
      </c>
      <c r="G21" s="107">
        <f t="shared" si="0"/>
        <v>98.94232125229163</v>
      </c>
      <c r="H21" s="104">
        <f t="shared" si="2"/>
        <v>100.06413911060432</v>
      </c>
      <c r="J21" s="26"/>
      <c r="K21" s="26"/>
    </row>
    <row r="22" spans="2:11" ht="16" customHeight="1">
      <c r="B22" s="152" t="s">
        <v>27</v>
      </c>
      <c r="C22" s="152" t="s">
        <v>323</v>
      </c>
      <c r="D22" s="153">
        <v>0</v>
      </c>
      <c r="E22" s="109">
        <v>0</v>
      </c>
      <c r="F22" s="109">
        <v>0</v>
      </c>
      <c r="G22" s="107" t="s">
        <v>23</v>
      </c>
      <c r="H22" s="104" t="s">
        <v>23</v>
      </c>
      <c r="J22" s="26"/>
      <c r="K22" s="26"/>
    </row>
    <row r="23" spans="2:11" ht="20" customHeight="1">
      <c r="B23" s="148" t="s">
        <v>28</v>
      </c>
      <c r="C23" s="148" t="s">
        <v>324</v>
      </c>
      <c r="D23" s="150">
        <v>0</v>
      </c>
      <c r="E23" s="151">
        <v>0</v>
      </c>
      <c r="F23" s="151">
        <v>0</v>
      </c>
      <c r="G23" s="136" t="s">
        <v>23</v>
      </c>
      <c r="H23" s="137" t="s">
        <v>23</v>
      </c>
      <c r="J23" s="26"/>
      <c r="K23" s="26"/>
    </row>
    <row r="24" spans="2:11" ht="20" customHeight="1">
      <c r="B24" s="144" t="s">
        <v>29</v>
      </c>
      <c r="C24" s="144" t="s">
        <v>325</v>
      </c>
      <c r="D24" s="145">
        <f>SUM(D25:D29)</f>
        <v>118924</v>
      </c>
      <c r="E24" s="146">
        <f>SUM(E25:E29)</f>
        <v>143905</v>
      </c>
      <c r="F24" s="146">
        <f>SUM(F25:F29)</f>
        <v>158756</v>
      </c>
      <c r="G24" s="121">
        <f t="shared" si="0"/>
        <v>121.00585247721234</v>
      </c>
      <c r="H24" s="106">
        <f t="shared" si="1"/>
        <v>110.32000277961156</v>
      </c>
      <c r="J24" s="26"/>
      <c r="K24" s="26"/>
    </row>
    <row r="25" spans="2:11" ht="16" customHeight="1">
      <c r="B25" s="152" t="s">
        <v>30</v>
      </c>
      <c r="C25" s="152" t="s">
        <v>326</v>
      </c>
      <c r="D25" s="153">
        <v>118938</v>
      </c>
      <c r="E25" s="109">
        <v>143905</v>
      </c>
      <c r="F25" s="109">
        <v>158756</v>
      </c>
      <c r="G25" s="107">
        <f t="shared" si="0"/>
        <v>120.991609073635</v>
      </c>
      <c r="H25" s="104">
        <f t="shared" si="1"/>
        <v>110.32000277961156</v>
      </c>
      <c r="J25" s="26"/>
      <c r="K25" s="26"/>
    </row>
    <row r="26" spans="2:11" ht="16" customHeight="1">
      <c r="B26" s="152" t="s">
        <v>31</v>
      </c>
      <c r="C26" s="152" t="s">
        <v>327</v>
      </c>
      <c r="D26" s="153">
        <v>-14</v>
      </c>
      <c r="E26" s="109">
        <v>0</v>
      </c>
      <c r="F26" s="109">
        <v>0</v>
      </c>
      <c r="G26" s="107">
        <f t="shared" si="0"/>
        <v>0</v>
      </c>
      <c r="H26" s="104" t="s">
        <v>23</v>
      </c>
      <c r="J26" s="26"/>
      <c r="K26" s="26"/>
    </row>
    <row r="27" spans="2:11" ht="31.5" customHeight="1">
      <c r="B27" s="152" t="s">
        <v>32</v>
      </c>
      <c r="C27" s="101" t="s">
        <v>698</v>
      </c>
      <c r="D27" s="153">
        <v>0</v>
      </c>
      <c r="E27" s="109">
        <v>0</v>
      </c>
      <c r="F27" s="109">
        <v>0</v>
      </c>
      <c r="G27" s="107" t="s">
        <v>23</v>
      </c>
      <c r="H27" s="104" t="s">
        <v>23</v>
      </c>
      <c r="J27" s="26"/>
      <c r="K27" s="26"/>
    </row>
    <row r="28" spans="2:11" ht="30" customHeight="1">
      <c r="B28" s="152" t="s">
        <v>33</v>
      </c>
      <c r="C28" s="101" t="s">
        <v>328</v>
      </c>
      <c r="D28" s="153">
        <v>0</v>
      </c>
      <c r="E28" s="109">
        <v>0</v>
      </c>
      <c r="F28" s="109">
        <v>0</v>
      </c>
      <c r="G28" s="107" t="s">
        <v>23</v>
      </c>
      <c r="H28" s="104" t="s">
        <v>23</v>
      </c>
      <c r="J28" s="26"/>
      <c r="K28" s="26"/>
    </row>
    <row r="29" spans="2:11" ht="16" customHeight="1">
      <c r="B29" s="152" t="s">
        <v>34</v>
      </c>
      <c r="C29" s="152" t="s">
        <v>329</v>
      </c>
      <c r="D29" s="153">
        <v>0</v>
      </c>
      <c r="E29" s="109">
        <v>0</v>
      </c>
      <c r="F29" s="109">
        <v>0</v>
      </c>
      <c r="G29" s="107" t="s">
        <v>23</v>
      </c>
      <c r="H29" s="104" t="s">
        <v>23</v>
      </c>
      <c r="J29" s="26"/>
      <c r="K29" s="26"/>
    </row>
    <row r="32" spans="3:3" ht="15">
      <c r="C32" s="294"/>
    </row>
  </sheetData>
  <mergeCells count="2">
    <mergeCell ref="B4:H4"/>
    <mergeCell ref="G5:H5"/>
  </mergeCells>
  <hyperlinks>
    <hyperlink ref="A1" location="'Pregled tabela'!A1" display="'Pregled tabela'!A1"/>
  </hyperlinks>
  <pageMargins left="0.7086614173228347" right="0.7086614173228347" top="0.7480314960629921" bottom="0.7480314960629921" header="0.31496062992125984" footer="0.31496062992125984"/>
  <pageSetup fitToHeight="3" orientation="landscape" paperSize="9" scale="72" r:id="rId2"/>
  <ignoredErrors>
    <ignoredError sqref="D9:F9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69D228F-556E-4FC9-B1B0-DCC55FEFA31C}">
  <dimension ref="B2:I34"/>
  <sheetViews>
    <sheetView workbookViewId="0" topLeftCell="A1">
      <selection pane="topLeft" activeCell="B20" sqref="B20:H20"/>
    </sheetView>
  </sheetViews>
  <sheetFormatPr defaultColWidth="9.164285714285713" defaultRowHeight="16"/>
  <cols>
    <col min="1" max="1" width="9.142857142857142" style="2"/>
    <col min="2" max="2" width="7.571428571428571" style="2" customWidth="1"/>
    <col min="3" max="3" width="58.857142857142854" style="2" customWidth="1"/>
    <col min="4" max="4" width="10.285714285714286" style="2" customWidth="1"/>
    <col min="5" max="5" width="9.857142857142858" style="2" customWidth="1"/>
    <col min="6" max="7" width="9.714285714285714" style="2" customWidth="1"/>
    <col min="8" max="8" width="10.142857142857142" style="2" customWidth="1"/>
    <col min="9" max="16384" width="9.142857142857142" style="2"/>
  </cols>
  <sheetData>
    <row r="2" spans="9:9" ht="16">
      <c r="I2" s="76"/>
    </row>
    <row r="4" spans="2:8" ht="17" thickBot="1">
      <c r="B4" s="78"/>
      <c r="C4" s="78"/>
      <c r="D4" s="78"/>
      <c r="E4" s="78"/>
      <c r="F4" s="78"/>
      <c r="G4" s="78"/>
      <c r="H4" s="78"/>
    </row>
    <row r="5" spans="2:8" ht="25" customHeight="1" thickTop="1">
      <c r="B5" s="366" t="s">
        <v>144</v>
      </c>
      <c r="C5" s="366"/>
      <c r="D5" s="366"/>
      <c r="E5" s="366"/>
      <c r="F5" s="366"/>
      <c r="G5" s="366"/>
      <c r="H5" s="366"/>
    </row>
    <row r="6" spans="2:8" ht="17">
      <c r="B6" s="297" t="s">
        <v>143</v>
      </c>
      <c r="C6" s="62" t="s">
        <v>160</v>
      </c>
      <c r="D6" s="63">
        <v>2019</v>
      </c>
      <c r="E6" s="63">
        <v>2020</v>
      </c>
      <c r="F6" s="63">
        <v>2021</v>
      </c>
      <c r="G6" s="63">
        <v>2022</v>
      </c>
      <c r="H6" s="63" t="s">
        <v>153</v>
      </c>
    </row>
    <row r="7" spans="2:8" ht="16">
      <c r="B7" s="98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8" ht="16">
      <c r="B8" s="367" t="s">
        <v>685</v>
      </c>
      <c r="C8" s="367"/>
      <c r="D8" s="367"/>
      <c r="E8" s="367"/>
      <c r="F8" s="367"/>
      <c r="G8" s="367"/>
      <c r="H8" s="367"/>
    </row>
    <row r="9" spans="2:8" ht="17">
      <c r="B9" s="111" t="s">
        <v>59</v>
      </c>
      <c r="C9" s="96" t="s">
        <v>161</v>
      </c>
      <c r="D9" s="65">
        <v>2.3</v>
      </c>
      <c r="E9" s="65">
        <v>-2.80</v>
      </c>
      <c r="F9" s="65">
        <v>5.90</v>
      </c>
      <c r="G9" s="73">
        <v>2.10</v>
      </c>
      <c r="H9" s="73">
        <v>2.10</v>
      </c>
    </row>
    <row r="10" spans="2:8" ht="17">
      <c r="B10" s="111" t="s">
        <v>60</v>
      </c>
      <c r="C10" s="96" t="s">
        <v>744</v>
      </c>
      <c r="D10" s="65">
        <v>1.60</v>
      </c>
      <c r="E10" s="65">
        <v>-6.10</v>
      </c>
      <c r="F10" s="65">
        <v>5.60</v>
      </c>
      <c r="G10" s="73">
        <v>3.30</v>
      </c>
      <c r="H10" s="73">
        <v>0.70</v>
      </c>
    </row>
    <row r="11" spans="2:8" ht="17">
      <c r="B11" s="111" t="s">
        <v>61</v>
      </c>
      <c r="C11" s="96" t="s">
        <v>120</v>
      </c>
      <c r="D11" s="73">
        <v>2</v>
      </c>
      <c r="E11" s="73">
        <v>-5.60</v>
      </c>
      <c r="F11" s="73">
        <v>5.90</v>
      </c>
      <c r="G11" s="73">
        <v>3.60</v>
      </c>
      <c r="H11" s="73">
        <v>0.70</v>
      </c>
    </row>
    <row r="12" spans="2:8" ht="17">
      <c r="B12" s="111" t="s">
        <v>62</v>
      </c>
      <c r="C12" s="96" t="s">
        <v>162</v>
      </c>
      <c r="D12" s="73">
        <v>3.50</v>
      </c>
      <c r="E12" s="73">
        <v>-4.20</v>
      </c>
      <c r="F12" s="73">
        <v>8.2</v>
      </c>
      <c r="G12" s="73">
        <v>2.50</v>
      </c>
      <c r="H12" s="73">
        <v>2</v>
      </c>
    </row>
    <row r="13" spans="2:8" ht="17">
      <c r="B13" s="111" t="s">
        <v>63</v>
      </c>
      <c r="C13" s="96" t="s">
        <v>163</v>
      </c>
      <c r="D13" s="73">
        <v>3.40</v>
      </c>
      <c r="E13" s="73">
        <v>-8.50</v>
      </c>
      <c r="F13" s="73">
        <v>13.10</v>
      </c>
      <c r="G13" s="73">
        <v>6.20</v>
      </c>
      <c r="H13" s="73">
        <v>2.70</v>
      </c>
    </row>
    <row r="14" spans="2:8" ht="17">
      <c r="B14" s="111" t="s">
        <v>64</v>
      </c>
      <c r="C14" s="96" t="s">
        <v>164</v>
      </c>
      <c r="D14" s="73">
        <v>4.30</v>
      </c>
      <c r="E14" s="73">
        <v>-0.90</v>
      </c>
      <c r="F14" s="73">
        <v>7.50</v>
      </c>
      <c r="G14" s="73">
        <v>2.3</v>
      </c>
      <c r="H14" s="73">
        <v>2</v>
      </c>
    </row>
    <row r="15" spans="2:8" ht="17">
      <c r="B15" s="111" t="s">
        <v>65</v>
      </c>
      <c r="C15" s="96" t="s">
        <v>121</v>
      </c>
      <c r="D15" s="73">
        <v>2.90</v>
      </c>
      <c r="E15" s="73">
        <v>-3</v>
      </c>
      <c r="F15" s="73">
        <v>7.40</v>
      </c>
      <c r="G15" s="73">
        <v>4.1</v>
      </c>
      <c r="H15" s="73">
        <v>2</v>
      </c>
    </row>
    <row r="16" spans="2:8" ht="16">
      <c r="B16" s="367" t="s">
        <v>165</v>
      </c>
      <c r="C16" s="367"/>
      <c r="D16" s="367"/>
      <c r="E16" s="367"/>
      <c r="F16" s="367"/>
      <c r="G16" s="367"/>
      <c r="H16" s="367"/>
    </row>
    <row r="17" spans="2:8" ht="17">
      <c r="B17" s="111" t="s">
        <v>59</v>
      </c>
      <c r="C17" s="70" t="s">
        <v>161</v>
      </c>
      <c r="D17" s="73">
        <v>1.80</v>
      </c>
      <c r="E17" s="73">
        <v>1.30</v>
      </c>
      <c r="F17" s="73">
        <v>4.70</v>
      </c>
      <c r="G17" s="73">
        <v>8</v>
      </c>
      <c r="H17" s="73">
        <v>4.1</v>
      </c>
    </row>
    <row r="18" spans="2:8" ht="17">
      <c r="B18" s="111" t="s">
        <v>60</v>
      </c>
      <c r="C18" s="70" t="s">
        <v>744</v>
      </c>
      <c r="D18" s="73">
        <v>1.20</v>
      </c>
      <c r="E18" s="73">
        <v>0.30</v>
      </c>
      <c r="F18" s="73">
        <v>2.60</v>
      </c>
      <c r="G18" s="73">
        <v>8.40</v>
      </c>
      <c r="H18" s="73">
        <v>5.60</v>
      </c>
    </row>
    <row r="19" spans="2:8" ht="17">
      <c r="B19" s="111" t="s">
        <v>61</v>
      </c>
      <c r="C19" s="70" t="s">
        <v>121</v>
      </c>
      <c r="D19" s="73">
        <v>0.60</v>
      </c>
      <c r="E19" s="73">
        <v>-1.1</v>
      </c>
      <c r="F19" s="73">
        <v>2</v>
      </c>
      <c r="G19" s="73">
        <v>14</v>
      </c>
      <c r="H19" s="73">
        <v>5.50</v>
      </c>
    </row>
    <row r="20" spans="2:8" ht="16">
      <c r="B20" s="367" t="s">
        <v>166</v>
      </c>
      <c r="C20" s="367"/>
      <c r="D20" s="367"/>
      <c r="E20" s="367"/>
      <c r="F20" s="367"/>
      <c r="G20" s="367"/>
      <c r="H20" s="367"/>
    </row>
    <row r="21" spans="2:8" ht="17">
      <c r="B21" s="111" t="s">
        <v>59</v>
      </c>
      <c r="C21" s="70" t="s">
        <v>167</v>
      </c>
      <c r="D21" s="298">
        <v>-0.35</v>
      </c>
      <c r="E21" s="298">
        <v>-0.51</v>
      </c>
      <c r="F21" s="298">
        <v>-0.54</v>
      </c>
      <c r="G21" s="298">
        <v>2.405</v>
      </c>
      <c r="H21" s="298">
        <v>4</v>
      </c>
    </row>
    <row r="22" spans="2:8" ht="16.5" customHeight="1">
      <c r="B22" s="100" t="s">
        <v>60</v>
      </c>
      <c r="C22" s="70" t="s">
        <v>168</v>
      </c>
      <c r="D22" s="298">
        <v>-0.30</v>
      </c>
      <c r="E22" s="298">
        <v>-0.62</v>
      </c>
      <c r="F22" s="298">
        <v>-0.38</v>
      </c>
      <c r="G22" s="298">
        <v>2.09</v>
      </c>
      <c r="H22" s="298">
        <v>2.10</v>
      </c>
    </row>
    <row r="23" spans="2:8" ht="17">
      <c r="B23" s="100" t="s">
        <v>61</v>
      </c>
      <c r="C23" s="70" t="s">
        <v>169</v>
      </c>
      <c r="D23" s="298">
        <v>1.37</v>
      </c>
      <c r="E23" s="298">
        <v>0.58</v>
      </c>
      <c r="F23" s="298">
        <v>1.05</v>
      </c>
      <c r="G23" s="298">
        <v>4.26</v>
      </c>
      <c r="H23" s="298">
        <v>3.82</v>
      </c>
    </row>
    <row r="24" spans="3:8" ht="16">
      <c r="C24" s="296"/>
      <c r="D24" s="295"/>
      <c r="E24" s="295"/>
      <c r="F24" s="295"/>
      <c r="G24" s="295"/>
      <c r="H24" s="308"/>
    </row>
    <row r="25" spans="2:8" ht="16">
      <c r="B25" s="76" t="s">
        <v>170</v>
      </c>
      <c r="C25" s="296"/>
      <c r="D25" s="295"/>
      <c r="E25" s="295"/>
      <c r="F25" s="295"/>
      <c r="G25" s="295"/>
      <c r="H25" s="295"/>
    </row>
    <row r="26" spans="2:8" ht="19.5" customHeight="1">
      <c r="B26" s="368" t="s">
        <v>171</v>
      </c>
      <c r="C26" s="368"/>
      <c r="D26" s="368"/>
      <c r="E26" s="368"/>
      <c r="F26" s="368"/>
      <c r="G26" s="368"/>
      <c r="H26" s="368"/>
    </row>
    <row r="27" spans="2:8" ht="29.25" customHeight="1">
      <c r="B27" s="365" t="s">
        <v>172</v>
      </c>
      <c r="C27" s="365"/>
      <c r="D27" s="365"/>
      <c r="E27" s="365"/>
      <c r="F27" s="365"/>
      <c r="G27" s="365"/>
      <c r="H27" s="365"/>
    </row>
    <row r="28" spans="2:8" ht="16">
      <c r="B28" s="76" t="s">
        <v>173</v>
      </c>
      <c r="C28" s="76"/>
      <c r="D28" s="76"/>
      <c r="E28" s="76"/>
      <c r="F28" s="76"/>
      <c r="G28" s="76"/>
      <c r="H28" s="76"/>
    </row>
    <row r="33" spans="2:3" ht="16">
      <c r="B33" s="364"/>
      <c r="C33" s="364"/>
    </row>
    <row r="34" spans="2:2" ht="16">
      <c r="B34" s="318"/>
    </row>
  </sheetData>
  <mergeCells count="7">
    <mergeCell ref="B33:C33"/>
    <mergeCell ref="B27:H27"/>
    <mergeCell ref="B5:H5"/>
    <mergeCell ref="B8:H8"/>
    <mergeCell ref="B16:H16"/>
    <mergeCell ref="B20:H20"/>
    <mergeCell ref="B26:H26"/>
  </mergeCells>
  <hyperlinks>
    <hyperlink ref="B26" r:id="rId1" display="**Data for the relevant period refers to Euribor as at the first working day of the last month in the reporting period. "/>
    <hyperlink ref="B27" r:id="rId2" display="***Eurostat for EU member states, 10-year yield used for calculating Maastricht criteria: data for the last month of the reporting period"/>
    <hyperlink ref="A1" location="'Pregled tabela'!A1" display="'Pregled tabela'!A1"/>
  </hyperlinks>
  <pageMargins left="0.7" right="0.7" top="0.75" bottom="0.75" header="0.3" footer="0.3"/>
  <pageSetup orientation="portrait" paperSize="9" r:id="rId4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774F0C1-F129-41A5-A217-D088D6AB2DFC}">
  <dimension ref="B3:Q19"/>
  <sheetViews>
    <sheetView workbookViewId="0" topLeftCell="A1">
      <selection pane="topLeft" activeCell="B13" sqref="B13"/>
    </sheetView>
  </sheetViews>
  <sheetFormatPr defaultColWidth="8.834285714285713" defaultRowHeight="15"/>
  <cols>
    <col min="1" max="2" width="8.857142857142858" style="14"/>
    <col min="3" max="3" width="47.57142857142857" style="14" customWidth="1"/>
    <col min="4" max="4" width="14.142857142857142" style="14" customWidth="1"/>
    <col min="5" max="5" width="11.142857142857142" style="14" customWidth="1"/>
    <col min="6" max="6" width="12.571428571428571" style="14" customWidth="1"/>
    <col min="7" max="7" width="11.714285714285714" style="14" customWidth="1"/>
    <col min="8" max="8" width="11.857142857142858" style="14" bestFit="1" customWidth="1"/>
    <col min="9" max="9" width="10.285714285714286" style="14" customWidth="1"/>
    <col min="10" max="11" width="10.571428571428571" style="14" customWidth="1"/>
    <col min="12" max="12" width="8.857142857142858" style="14"/>
    <col min="13" max="13" width="11.714285714285714" style="14" bestFit="1" customWidth="1"/>
    <col min="14" max="14" width="8.857142857142858" style="14"/>
    <col min="15" max="15" width="10.142857142857142" style="14" bestFit="1" customWidth="1"/>
    <col min="16" max="16" width="8.857142857142858" style="14"/>
    <col min="17" max="17" width="10.142857142857142" style="14" bestFit="1" customWidth="1"/>
    <col min="18" max="16384" width="8.857142857142858" style="14"/>
  </cols>
  <sheetData>
    <row r="3" spans="2:11" ht="17" thickBot="1">
      <c r="B3" s="157"/>
      <c r="C3" s="158"/>
      <c r="D3" s="158"/>
      <c r="E3" s="158"/>
      <c r="F3" s="158"/>
      <c r="G3" s="158"/>
      <c r="H3" s="158"/>
      <c r="I3" s="158"/>
      <c r="J3" s="158"/>
      <c r="K3" s="159" t="s">
        <v>451</v>
      </c>
    </row>
    <row r="4" spans="2:11" ht="25" customHeight="1" thickTop="1">
      <c r="B4" s="379" t="s">
        <v>330</v>
      </c>
      <c r="C4" s="379"/>
      <c r="D4" s="379"/>
      <c r="E4" s="379"/>
      <c r="F4" s="379"/>
      <c r="G4" s="379"/>
      <c r="H4" s="379"/>
      <c r="I4" s="379"/>
      <c r="J4" s="379"/>
      <c r="K4" s="379"/>
    </row>
    <row r="5" spans="2:11" ht="16">
      <c r="B5" s="374" t="s">
        <v>143</v>
      </c>
      <c r="C5" s="376" t="s">
        <v>331</v>
      </c>
      <c r="D5" s="378">
        <v>44561</v>
      </c>
      <c r="E5" s="376"/>
      <c r="F5" s="386">
        <v>44926</v>
      </c>
      <c r="G5" s="387"/>
      <c r="H5" s="378">
        <v>45291</v>
      </c>
      <c r="I5" s="376"/>
      <c r="J5" s="376" t="s">
        <v>215</v>
      </c>
      <c r="K5" s="376"/>
    </row>
    <row r="6" spans="2:11" ht="17">
      <c r="B6" s="374"/>
      <c r="C6" s="376"/>
      <c r="D6" s="97" t="s">
        <v>206</v>
      </c>
      <c r="E6" s="97" t="s">
        <v>213</v>
      </c>
      <c r="F6" s="97" t="s">
        <v>206</v>
      </c>
      <c r="G6" s="97" t="s">
        <v>213</v>
      </c>
      <c r="H6" s="97" t="s">
        <v>207</v>
      </c>
      <c r="I6" s="97" t="s">
        <v>214</v>
      </c>
      <c r="J6" s="131" t="s">
        <v>94</v>
      </c>
      <c r="K6" s="131" t="s">
        <v>95</v>
      </c>
    </row>
    <row r="7" spans="2:11" s="43" customFormat="1" ht="14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7" ht="21.75" customHeight="1">
      <c r="B8" s="100" t="s">
        <v>59</v>
      </c>
      <c r="C8" s="101" t="s">
        <v>332</v>
      </c>
      <c r="D8" s="102">
        <v>13167335</v>
      </c>
      <c r="E8" s="103">
        <f>D8/D12*100</f>
        <v>91.01386255092918</v>
      </c>
      <c r="F8" s="102">
        <v>13870013</v>
      </c>
      <c r="G8" s="103">
        <f>F8/F12*100</f>
        <v>91.88283181164819</v>
      </c>
      <c r="H8" s="102">
        <v>15069379</v>
      </c>
      <c r="I8" s="103">
        <f>H8/H12*100</f>
        <v>92.11943523263072</v>
      </c>
      <c r="J8" s="104">
        <f>F8/D8*100</f>
        <v>105.33652405744974</v>
      </c>
      <c r="K8" s="104">
        <f>H8/F8*100</f>
        <v>108.64718728093479</v>
      </c>
      <c r="L8" s="16"/>
      <c r="M8" s="53"/>
      <c r="O8" s="16"/>
      <c r="Q8" s="16"/>
    </row>
    <row r="9" spans="2:13" ht="20.25" customHeight="1">
      <c r="B9" s="100" t="s">
        <v>60</v>
      </c>
      <c r="C9" s="101" t="s">
        <v>333</v>
      </c>
      <c r="D9" s="102">
        <v>0</v>
      </c>
      <c r="E9" s="103">
        <f>D9/D12*100</f>
        <v>0</v>
      </c>
      <c r="F9" s="102">
        <v>0</v>
      </c>
      <c r="G9" s="103">
        <v>0</v>
      </c>
      <c r="H9" s="102">
        <v>0</v>
      </c>
      <c r="I9" s="103">
        <v>0</v>
      </c>
      <c r="J9" s="104" t="s">
        <v>23</v>
      </c>
      <c r="K9" s="104" t="s">
        <v>23</v>
      </c>
      <c r="L9" s="16"/>
      <c r="M9" s="53"/>
    </row>
    <row r="10" spans="2:17" ht="22.5" customHeight="1">
      <c r="B10" s="100" t="s">
        <v>61</v>
      </c>
      <c r="C10" s="101" t="s">
        <v>334</v>
      </c>
      <c r="D10" s="102">
        <v>152789</v>
      </c>
      <c r="E10" s="103">
        <f>D10/D12*100</f>
        <v>1.0560919916819855</v>
      </c>
      <c r="F10" s="102">
        <v>80840</v>
      </c>
      <c r="G10" s="103">
        <f>F10/F12*100</f>
        <v>0.535530004453034</v>
      </c>
      <c r="H10" s="102">
        <v>88934</v>
      </c>
      <c r="I10" s="103">
        <f>H10/H12*100</f>
        <v>0.5436554388192626</v>
      </c>
      <c r="J10" s="104">
        <f t="shared" si="0" ref="J10:J12">F10/D10*100</f>
        <v>52.90956809717977</v>
      </c>
      <c r="K10" s="104">
        <f t="shared" si="1" ref="K10:K12">H10/F10*100</f>
        <v>110.01237011380505</v>
      </c>
      <c r="L10" s="16"/>
      <c r="M10" s="53"/>
      <c r="O10" s="16"/>
      <c r="Q10" s="16"/>
    </row>
    <row r="11" spans="2:17" ht="21.75" customHeight="1">
      <c r="B11" s="100" t="s">
        <v>62</v>
      </c>
      <c r="C11" s="101" t="s">
        <v>335</v>
      </c>
      <c r="D11" s="102">
        <v>1147271</v>
      </c>
      <c r="E11" s="103">
        <f>D11/D12*100</f>
        <v>7.930045457388839</v>
      </c>
      <c r="F11" s="102">
        <v>1144473</v>
      </c>
      <c r="G11" s="103">
        <f>F11/F12*100</f>
        <v>7.581638183898777</v>
      </c>
      <c r="H11" s="102">
        <v>1200210</v>
      </c>
      <c r="I11" s="103">
        <f>H11/H12*100</f>
        <v>7.336909328550016</v>
      </c>
      <c r="J11" s="104">
        <f t="shared" si="0"/>
        <v>99.75611690699058</v>
      </c>
      <c r="K11" s="104">
        <f t="shared" si="1"/>
        <v>104.87010178483895</v>
      </c>
      <c r="L11" s="16"/>
      <c r="M11" s="53"/>
      <c r="O11" s="16"/>
      <c r="Q11" s="16"/>
    </row>
    <row r="12" spans="2:17" ht="25.5" customHeight="1">
      <c r="B12" s="376" t="s">
        <v>699</v>
      </c>
      <c r="C12" s="376"/>
      <c r="D12" s="105">
        <f t="shared" si="2" ref="D12:I12">SUM(D8:D11)</f>
        <v>14467395</v>
      </c>
      <c r="E12" s="106">
        <f t="shared" si="2"/>
        <v>100</v>
      </c>
      <c r="F12" s="105">
        <f t="shared" si="2"/>
        <v>15095326</v>
      </c>
      <c r="G12" s="97">
        <f t="shared" si="2"/>
        <v>100</v>
      </c>
      <c r="H12" s="105">
        <f t="shared" si="2"/>
        <v>16358523</v>
      </c>
      <c r="I12" s="106">
        <f t="shared" si="2"/>
        <v>100</v>
      </c>
      <c r="J12" s="106">
        <f t="shared" si="0"/>
        <v>104.34031835033191</v>
      </c>
      <c r="K12" s="106">
        <f t="shared" si="1"/>
        <v>108.36813328840992</v>
      </c>
      <c r="L12" s="16"/>
      <c r="M12" s="53"/>
      <c r="O12" s="16"/>
      <c r="Q12" s="16"/>
    </row>
    <row r="13" spans="11:11" ht="15">
      <c r="K13" s="17"/>
    </row>
    <row r="14" spans="2:2" ht="15">
      <c r="B14" s="156"/>
    </row>
    <row r="15" spans="4:8" ht="15">
      <c r="D15" s="16"/>
      <c r="F15" s="16"/>
      <c r="H15" s="16"/>
    </row>
    <row r="17" spans="4:8" ht="15">
      <c r="D17" s="53"/>
      <c r="F17" s="16"/>
      <c r="H17" s="16"/>
    </row>
    <row r="18" spans="4:8" ht="15">
      <c r="D18" s="16"/>
      <c r="F18" s="16"/>
      <c r="H18" s="16"/>
    </row>
    <row r="19" spans="4:8" ht="15">
      <c r="D19" s="16"/>
      <c r="F19" s="16"/>
      <c r="H19" s="16"/>
    </row>
  </sheetData>
  <mergeCells count="8">
    <mergeCell ref="B4:K4"/>
    <mergeCell ref="J5:K5"/>
    <mergeCell ref="B12:C12"/>
    <mergeCell ref="C5:C6"/>
    <mergeCell ref="D5:E5"/>
    <mergeCell ref="H5:I5"/>
    <mergeCell ref="B5:B6"/>
    <mergeCell ref="F5:G5"/>
  </mergeCells>
  <hyperlinks>
    <hyperlink ref="A1" location="'Pregled tabela'!A1" display="'Pregled tabela'!A1"/>
  </hyperlinks>
  <pageMargins left="0.7" right="0.7" top="0.75" bottom="0.75" header="0.3" footer="0.3"/>
  <pageSetup orientation="portrait" paperSize="1" r:id="rId2"/>
  <ignoredErrors>
    <ignoredError sqref="D12 F12 H12" formulaRange="1"/>
  </ignoredError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B18566E-72D4-45BC-8505-A1695E270394}">
  <dimension ref="B2:J13"/>
  <sheetViews>
    <sheetView workbookViewId="0" topLeftCell="A5">
      <selection pane="topLeft" activeCell="D20" sqref="D20"/>
    </sheetView>
  </sheetViews>
  <sheetFormatPr defaultColWidth="8.834285714285713" defaultRowHeight="15"/>
  <cols>
    <col min="3" max="3" width="51.857142857142854" customWidth="1"/>
    <col min="4" max="4" width="22.857142857142858" customWidth="1"/>
    <col min="5" max="5" width="23" customWidth="1"/>
    <col min="6" max="6" width="16.714285714285715" customWidth="1"/>
    <col min="8" max="8" width="12.714285714285714" customWidth="1"/>
    <col min="9" max="9" width="12.571428571428571" customWidth="1"/>
    <col min="10" max="10" width="11.714285714285714" bestFit="1" customWidth="1"/>
  </cols>
  <sheetData>
    <row r="2" spans="3:8" ht="16">
      <c r="C2" s="1"/>
      <c r="D2" s="1"/>
      <c r="E2" s="1"/>
      <c r="F2" s="1"/>
      <c r="G2" s="1"/>
      <c r="H2" s="1"/>
    </row>
    <row r="3" spans="2:8" ht="17" thickBot="1">
      <c r="B3" s="88"/>
      <c r="C3" s="88"/>
      <c r="D3" s="141"/>
      <c r="E3" s="88"/>
      <c r="F3" s="164" t="s">
        <v>453</v>
      </c>
      <c r="G3" s="1"/>
      <c r="H3" s="1"/>
    </row>
    <row r="4" spans="2:8" ht="25" customHeight="1" thickTop="1">
      <c r="B4" s="163" t="s">
        <v>336</v>
      </c>
      <c r="C4" s="163"/>
      <c r="D4" s="160"/>
      <c r="E4" s="160"/>
      <c r="F4" s="160"/>
      <c r="G4" s="1"/>
      <c r="H4" s="1"/>
    </row>
    <row r="5" spans="2:8" ht="16" customHeight="1">
      <c r="B5" s="374" t="s">
        <v>143</v>
      </c>
      <c r="C5" s="367" t="s">
        <v>337</v>
      </c>
      <c r="D5" s="387" t="s">
        <v>338</v>
      </c>
      <c r="E5" s="387"/>
      <c r="F5" s="387"/>
      <c r="G5" s="1"/>
      <c r="H5" s="1"/>
    </row>
    <row r="6" spans="2:8" ht="16" customHeight="1">
      <c r="B6" s="374"/>
      <c r="C6" s="367"/>
      <c r="D6" s="357">
        <v>44561</v>
      </c>
      <c r="E6" s="357">
        <v>44926</v>
      </c>
      <c r="F6" s="359">
        <v>45291</v>
      </c>
      <c r="G6" s="1"/>
      <c r="H6" s="1"/>
    </row>
    <row r="7" spans="2:10" s="41" customFormat="1" ht="16" customHeight="1">
      <c r="B7" s="118">
        <v>1</v>
      </c>
      <c r="C7" s="61">
        <v>2</v>
      </c>
      <c r="D7" s="61">
        <v>3</v>
      </c>
      <c r="E7" s="61">
        <v>4</v>
      </c>
      <c r="F7" s="98">
        <v>5</v>
      </c>
      <c r="H7" s="56"/>
      <c r="I7" s="56"/>
      <c r="J7" s="56"/>
    </row>
    <row r="8" spans="2:10" ht="20" customHeight="1">
      <c r="B8" s="111" t="s">
        <v>59</v>
      </c>
      <c r="C8" s="287" t="s">
        <v>339</v>
      </c>
      <c r="D8" s="288">
        <v>0.18893475239719</v>
      </c>
      <c r="E8" s="288">
        <v>0.18433904640417</v>
      </c>
      <c r="F8" s="327">
        <v>0.18297770526104</v>
      </c>
      <c r="G8" s="1"/>
      <c r="H8" s="36"/>
      <c r="I8" s="23"/>
      <c r="J8" s="24"/>
    </row>
    <row r="9" spans="2:10" ht="20" customHeight="1">
      <c r="B9" s="111" t="s">
        <v>60</v>
      </c>
      <c r="C9" s="96" t="s">
        <v>340</v>
      </c>
      <c r="D9" s="68">
        <v>1757430</v>
      </c>
      <c r="E9" s="68">
        <v>1763723</v>
      </c>
      <c r="F9" s="222">
        <v>1889044</v>
      </c>
      <c r="G9" s="1"/>
      <c r="H9" s="51"/>
      <c r="I9" s="15"/>
      <c r="J9" s="24"/>
    </row>
    <row r="10" spans="2:10" ht="20" customHeight="1">
      <c r="B10" s="111" t="s">
        <v>61</v>
      </c>
      <c r="C10" s="287" t="s">
        <v>341</v>
      </c>
      <c r="D10" s="288">
        <v>0.18893475239719</v>
      </c>
      <c r="E10" s="288">
        <v>0.18433904640417</v>
      </c>
      <c r="F10" s="327">
        <v>0.18297770526104</v>
      </c>
      <c r="G10" s="1"/>
      <c r="H10" s="36"/>
      <c r="I10" s="23"/>
      <c r="J10" s="24"/>
    </row>
    <row r="11" spans="2:10" ht="20" customHeight="1">
      <c r="B11" s="111" t="s">
        <v>62</v>
      </c>
      <c r="C11" s="96" t="s">
        <v>342</v>
      </c>
      <c r="D11" s="68">
        <v>1431916</v>
      </c>
      <c r="E11" s="68">
        <v>1424078</v>
      </c>
      <c r="F11" s="222">
        <v>1520978</v>
      </c>
      <c r="G11" s="1"/>
      <c r="H11" s="51"/>
      <c r="I11" s="15"/>
      <c r="J11" s="24"/>
    </row>
    <row r="12" spans="2:10" ht="20" customHeight="1">
      <c r="B12" s="111" t="s">
        <v>63</v>
      </c>
      <c r="C12" s="287" t="s">
        <v>343</v>
      </c>
      <c r="D12" s="288">
        <v>0.19715479438628</v>
      </c>
      <c r="E12" s="288">
        <v>0.19387212969101</v>
      </c>
      <c r="F12" s="327">
        <v>0.19268249340115</v>
      </c>
      <c r="G12" s="1"/>
      <c r="H12" s="36"/>
      <c r="I12" s="23"/>
      <c r="J12" s="24"/>
    </row>
    <row r="13" spans="2:10" ht="20" customHeight="1">
      <c r="B13" s="111" t="s">
        <v>64</v>
      </c>
      <c r="C13" s="96" t="s">
        <v>344</v>
      </c>
      <c r="D13" s="68">
        <v>1116816</v>
      </c>
      <c r="E13" s="68">
        <v>1115126</v>
      </c>
      <c r="F13" s="222">
        <v>1188982</v>
      </c>
      <c r="G13" s="1"/>
      <c r="H13" s="51"/>
      <c r="I13" s="15"/>
      <c r="J13" s="24"/>
    </row>
  </sheetData>
  <mergeCells count="3">
    <mergeCell ref="D5:F5"/>
    <mergeCell ref="C5:C6"/>
    <mergeCell ref="B5:B6"/>
  </mergeCells>
  <hyperlinks>
    <hyperlink ref="A1" location="'Pregled tabela'!A1" display="'Pregled tabela'!A1"/>
  </hyperlinks>
  <pageMargins left="0.7" right="0.7" top="0.75" bottom="0.75" header="0.3" footer="0.3"/>
  <pageSetup orientation="portrait" paperSize="1" r:id="rId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C3F5041-83D0-49CE-803A-7EA31A71BCFC}">
  <sheetPr>
    <tabColor theme="0" tint="-0.1499900072813034"/>
  </sheetPr>
  <dimension ref="B3:K11"/>
  <sheetViews>
    <sheetView workbookViewId="0" topLeftCell="A1">
      <selection pane="topLeft" activeCell="C11" sqref="C11"/>
    </sheetView>
  </sheetViews>
  <sheetFormatPr defaultColWidth="8.834285714285713" defaultRowHeight="15"/>
  <cols>
    <col min="2" max="2" width="8.142857142857142" customWidth="1"/>
    <col min="3" max="3" width="53.857142857142854" customWidth="1"/>
    <col min="4" max="5" width="16" customWidth="1"/>
    <col min="6" max="6" width="16.571428571428573" customWidth="1"/>
    <col min="8" max="11" width="10.142857142857142" bestFit="1" customWidth="1"/>
  </cols>
  <sheetData>
    <row r="3" spans="2:6" ht="15" customHeight="1" thickBot="1">
      <c r="B3" s="88"/>
      <c r="C3" s="165"/>
      <c r="D3" s="165"/>
      <c r="E3" s="165"/>
      <c r="F3" s="166" t="s">
        <v>452</v>
      </c>
    </row>
    <row r="4" spans="2:6" ht="25" customHeight="1" thickTop="1">
      <c r="B4" s="379" t="s">
        <v>345</v>
      </c>
      <c r="C4" s="379"/>
      <c r="D4" s="379"/>
      <c r="E4" s="379"/>
      <c r="F4" s="379"/>
    </row>
    <row r="5" spans="2:6" ht="20" customHeight="1">
      <c r="B5" s="132" t="s">
        <v>143</v>
      </c>
      <c r="C5" s="168" t="s">
        <v>346</v>
      </c>
      <c r="D5" s="360">
        <v>44561</v>
      </c>
      <c r="E5" s="360">
        <v>44926</v>
      </c>
      <c r="F5" s="361">
        <v>45291</v>
      </c>
    </row>
    <row r="6" spans="2:6" s="42" customFormat="1" ht="14.25" customHeight="1">
      <c r="B6" s="98">
        <v>1</v>
      </c>
      <c r="C6" s="170">
        <v>2</v>
      </c>
      <c r="D6" s="170">
        <v>3</v>
      </c>
      <c r="E6" s="171">
        <v>4</v>
      </c>
      <c r="F6" s="170">
        <v>5</v>
      </c>
    </row>
    <row r="7" spans="2:11" ht="17">
      <c r="B7" s="100" t="s">
        <v>59</v>
      </c>
      <c r="C7" s="167" t="s">
        <v>347</v>
      </c>
      <c r="D7" s="102">
        <v>27111043</v>
      </c>
      <c r="E7" s="102">
        <v>28527370</v>
      </c>
      <c r="F7" s="102">
        <v>30349217</v>
      </c>
      <c r="H7" s="15"/>
      <c r="I7" s="15"/>
      <c r="J7" s="15"/>
      <c r="K7" s="15"/>
    </row>
    <row r="8" spans="2:11" ht="20" customHeight="1">
      <c r="B8" s="100" t="s">
        <v>60</v>
      </c>
      <c r="C8" s="117" t="s">
        <v>313</v>
      </c>
      <c r="D8" s="102">
        <v>2733978</v>
      </c>
      <c r="E8" s="102">
        <v>2782658</v>
      </c>
      <c r="F8" s="102">
        <v>2993245</v>
      </c>
      <c r="H8" s="15"/>
      <c r="I8" s="15"/>
      <c r="J8" s="15"/>
      <c r="K8" s="15"/>
    </row>
    <row r="9" spans="2:11" ht="19.5" customHeight="1">
      <c r="B9" s="122"/>
      <c r="C9" s="130" t="s">
        <v>348</v>
      </c>
      <c r="D9" s="172">
        <f>D8/D7</f>
        <v>0.10084370416881416</v>
      </c>
      <c r="E9" s="172">
        <f>E8/E7</f>
        <v>0.09754344687224935</v>
      </c>
      <c r="F9" s="172">
        <f>F8/F7</f>
        <v>0.09862676193590102</v>
      </c>
      <c r="H9" s="23"/>
      <c r="I9" s="23"/>
      <c r="J9" s="23"/>
      <c r="K9" s="23"/>
    </row>
    <row r="11" spans="2:3" ht="15">
      <c r="B11" s="76"/>
      <c r="C11" s="76"/>
    </row>
  </sheetData>
  <mergeCells count="1">
    <mergeCell ref="B4:F4"/>
  </mergeCells>
  <hyperlinks>
    <hyperlink ref="A1" location="'Pregled tabela'!A1" display="'Pregled tabela'!A1"/>
  </hyperlinks>
  <pageMargins left="0.7" right="0.7" top="0.75" bottom="0.75" header="0.3" footer="0.3"/>
  <pageSetup orientation="portrait" paperSize="1" r:id="rId2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802877F-065E-4B7A-AFE9-A6C056385E8C}">
  <sheetPr>
    <pageSetUpPr fitToPage="1"/>
  </sheetPr>
  <dimension ref="B3:U18"/>
  <sheetViews>
    <sheetView workbookViewId="0" topLeftCell="A12">
      <selection pane="topLeft" activeCell="C20" sqref="C20"/>
    </sheetView>
  </sheetViews>
  <sheetFormatPr defaultColWidth="9.164285714285713" defaultRowHeight="15"/>
  <cols>
    <col min="3" max="3" width="46" customWidth="1"/>
    <col min="4" max="4" width="14" customWidth="1"/>
    <col min="5" max="5" width="10.571428571428571" customWidth="1"/>
    <col min="6" max="6" width="10.285714285714286" customWidth="1"/>
    <col min="7" max="7" width="15" customWidth="1"/>
    <col min="8" max="8" width="11.571428571428571" customWidth="1"/>
    <col min="9" max="9" width="9.571428571428571" customWidth="1"/>
    <col min="10" max="10" width="14.857142857142858" customWidth="1"/>
    <col min="11" max="11" width="12.857142857142858" customWidth="1"/>
    <col min="12" max="12" width="10.285714285714286" customWidth="1"/>
    <col min="14" max="14" width="10.857142857142858" bestFit="1" customWidth="1"/>
    <col min="15" max="15" width="10.571428571428571" customWidth="1"/>
    <col min="17" max="18" width="10.142857142857142" bestFit="1" customWidth="1"/>
    <col min="20" max="20" width="10.142857142857142" bestFit="1" customWidth="1"/>
  </cols>
  <sheetData>
    <row r="3" spans="2:12" ht="17" thickBot="1">
      <c r="B3" s="60"/>
      <c r="C3" s="60"/>
      <c r="D3" s="81"/>
      <c r="E3" s="81"/>
      <c r="F3" s="81"/>
      <c r="G3" s="81"/>
      <c r="H3" s="81"/>
      <c r="I3" s="81"/>
      <c r="J3" s="81"/>
      <c r="K3" s="81"/>
      <c r="L3" s="174" t="s">
        <v>453</v>
      </c>
    </row>
    <row r="4" spans="2:12" ht="25" customHeight="1" thickTop="1">
      <c r="B4" s="379" t="s">
        <v>349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</row>
    <row r="5" spans="2:12" ht="16">
      <c r="B5" s="374" t="s">
        <v>143</v>
      </c>
      <c r="C5" s="376" t="s">
        <v>175</v>
      </c>
      <c r="D5" s="390">
        <v>44561</v>
      </c>
      <c r="E5" s="385"/>
      <c r="F5" s="385"/>
      <c r="G5" s="378">
        <v>44926</v>
      </c>
      <c r="H5" s="376"/>
      <c r="I5" s="376"/>
      <c r="J5" s="378">
        <v>45291</v>
      </c>
      <c r="K5" s="376"/>
      <c r="L5" s="376"/>
    </row>
    <row r="6" spans="2:12" ht="17">
      <c r="B6" s="374"/>
      <c r="C6" s="376"/>
      <c r="D6" s="97" t="s">
        <v>206</v>
      </c>
      <c r="E6" s="97" t="s">
        <v>84</v>
      </c>
      <c r="F6" s="97" t="s">
        <v>85</v>
      </c>
      <c r="G6" s="97" t="s">
        <v>206</v>
      </c>
      <c r="H6" s="97" t="s">
        <v>84</v>
      </c>
      <c r="I6" s="97" t="s">
        <v>85</v>
      </c>
      <c r="J6" s="97" t="s">
        <v>206</v>
      </c>
      <c r="K6" s="97" t="s">
        <v>84</v>
      </c>
      <c r="L6" s="97" t="s">
        <v>85</v>
      </c>
    </row>
    <row r="7" spans="2:12" ht="13.5" customHeight="1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</row>
    <row r="8" spans="2:21" ht="16" customHeight="1">
      <c r="B8" s="111" t="s">
        <v>59</v>
      </c>
      <c r="C8" s="66" t="s">
        <v>350</v>
      </c>
      <c r="D8" s="102">
        <v>8343998</v>
      </c>
      <c r="E8" s="102">
        <v>11218</v>
      </c>
      <c r="F8" s="103">
        <f>E8/D8*100</f>
        <v>0.13444394401820325</v>
      </c>
      <c r="G8" s="102">
        <v>8772777</v>
      </c>
      <c r="H8" s="102">
        <v>10310</v>
      </c>
      <c r="I8" s="103">
        <f>H8/G8*100</f>
        <v>0.1175226498975182</v>
      </c>
      <c r="J8" s="102">
        <v>6153862</v>
      </c>
      <c r="K8" s="102">
        <v>11337</v>
      </c>
      <c r="L8" s="103">
        <f>K8/J8*100</f>
        <v>0.18422577561862777</v>
      </c>
      <c r="N8" s="15"/>
      <c r="O8" s="27"/>
      <c r="Q8" s="15"/>
      <c r="R8" s="15"/>
      <c r="T8" s="15"/>
      <c r="U8" s="15"/>
    </row>
    <row r="9" spans="2:21" ht="16.5" customHeight="1">
      <c r="B9" s="111" t="s">
        <v>60</v>
      </c>
      <c r="C9" s="66" t="s">
        <v>351</v>
      </c>
      <c r="D9" s="102">
        <v>16160753</v>
      </c>
      <c r="E9" s="102">
        <v>1119190</v>
      </c>
      <c r="F9" s="103">
        <f>E9/D9*100</f>
        <v>6.925357995385488</v>
      </c>
      <c r="G9" s="102">
        <v>17224054</v>
      </c>
      <c r="H9" s="102">
        <v>1022126</v>
      </c>
      <c r="I9" s="103">
        <f t="shared" si="0" ref="I9:I18">H9/G9*100</f>
        <v>5.93429398212523</v>
      </c>
      <c r="J9" s="102">
        <v>21876796</v>
      </c>
      <c r="K9" s="102">
        <v>962703</v>
      </c>
      <c r="L9" s="103">
        <f t="shared" si="1" ref="L9:L11">K9/J9*100</f>
        <v>4.400566700900808</v>
      </c>
      <c r="N9" s="15"/>
      <c r="O9" s="27"/>
      <c r="Q9" s="15"/>
      <c r="R9" s="15"/>
      <c r="T9" s="15"/>
      <c r="U9" s="15"/>
    </row>
    <row r="10" spans="2:20" ht="16" customHeight="1">
      <c r="B10" s="111" t="s">
        <v>61</v>
      </c>
      <c r="C10" s="66" t="s">
        <v>353</v>
      </c>
      <c r="D10" s="102">
        <v>1781852</v>
      </c>
      <c r="E10" s="102">
        <v>0</v>
      </c>
      <c r="F10" s="103">
        <f t="shared" si="2" ref="F10:F11">E10/D10*100</f>
        <v>0</v>
      </c>
      <c r="G10" s="102">
        <v>1431688</v>
      </c>
      <c r="H10" s="102">
        <v>0</v>
      </c>
      <c r="I10" s="103">
        <f t="shared" si="0"/>
        <v>0</v>
      </c>
      <c r="J10" s="102">
        <v>1265844</v>
      </c>
      <c r="K10" s="102">
        <v>1134</v>
      </c>
      <c r="L10" s="103">
        <f t="shared" si="1"/>
        <v>0.08958449856380407</v>
      </c>
      <c r="N10" s="15"/>
      <c r="O10" s="27"/>
      <c r="Q10" s="15"/>
      <c r="T10" s="15"/>
    </row>
    <row r="11" spans="2:21" ht="16" customHeight="1">
      <c r="B11" s="111" t="s">
        <v>62</v>
      </c>
      <c r="C11" s="66" t="s">
        <v>354</v>
      </c>
      <c r="D11" s="102">
        <v>187605</v>
      </c>
      <c r="E11" s="102">
        <v>21971</v>
      </c>
      <c r="F11" s="103">
        <f t="shared" si="2"/>
        <v>11.711308333999627</v>
      </c>
      <c r="G11" s="102">
        <v>187816</v>
      </c>
      <c r="H11" s="102">
        <v>15507</v>
      </c>
      <c r="I11" s="103">
        <f t="shared" si="0"/>
        <v>8.256485070494527</v>
      </c>
      <c r="J11" s="102">
        <v>45575</v>
      </c>
      <c r="K11" s="102">
        <v>3984</v>
      </c>
      <c r="L11" s="103">
        <f t="shared" si="1"/>
        <v>8.741634668129457</v>
      </c>
      <c r="N11" s="15"/>
      <c r="O11" s="27"/>
      <c r="Q11" s="15"/>
      <c r="R11" s="15"/>
      <c r="T11" s="15"/>
      <c r="U11" s="15"/>
    </row>
    <row r="12" spans="2:21" ht="20.25" customHeight="1">
      <c r="B12" s="367" t="s">
        <v>355</v>
      </c>
      <c r="C12" s="367"/>
      <c r="D12" s="105">
        <f>SUM(D8:D11)</f>
        <v>26474208</v>
      </c>
      <c r="E12" s="105">
        <f>SUM(E8:E11)</f>
        <v>1152379</v>
      </c>
      <c r="F12" s="173">
        <f>E12/D12*100</f>
        <v>4.352836541890129</v>
      </c>
      <c r="G12" s="105">
        <f>SUM(G8:G11)</f>
        <v>27616335</v>
      </c>
      <c r="H12" s="105">
        <f>SUM(H8:H11)</f>
        <v>1047943</v>
      </c>
      <c r="I12" s="173">
        <f t="shared" si="0"/>
        <v>3.7946490727317728</v>
      </c>
      <c r="J12" s="105">
        <f>SUM(J8:J11)</f>
        <v>29342077</v>
      </c>
      <c r="K12" s="105">
        <f>SUM(K8:K11)</f>
        <v>979158</v>
      </c>
      <c r="L12" s="173">
        <f>K12/J12*100</f>
        <v>3.337043931825276</v>
      </c>
      <c r="N12" s="15"/>
      <c r="O12" s="27"/>
      <c r="T12" s="15"/>
      <c r="U12" s="15"/>
    </row>
    <row r="13" spans="2:21" ht="16" customHeight="1">
      <c r="B13" s="111" t="s">
        <v>63</v>
      </c>
      <c r="C13" s="66" t="s">
        <v>356</v>
      </c>
      <c r="D13" s="102">
        <v>1428082</v>
      </c>
      <c r="E13" s="102">
        <v>24875</v>
      </c>
      <c r="F13" s="103">
        <f>E13/D13*100</f>
        <v>1.741846756698845</v>
      </c>
      <c r="G13" s="102">
        <v>1680091</v>
      </c>
      <c r="H13" s="102">
        <v>43900</v>
      </c>
      <c r="I13" s="103">
        <f t="shared" si="0"/>
        <v>2.6129537031029866</v>
      </c>
      <c r="J13" s="102">
        <v>1813247</v>
      </c>
      <c r="K13" s="102">
        <v>38251</v>
      </c>
      <c r="L13" s="103">
        <f>K13/J13*100</f>
        <v>2.1095305824303034</v>
      </c>
      <c r="N13" s="15"/>
      <c r="O13" s="27"/>
      <c r="T13" s="15"/>
      <c r="U13" s="15"/>
    </row>
    <row r="14" spans="2:21" ht="16" customHeight="1">
      <c r="B14" s="111" t="s">
        <v>64</v>
      </c>
      <c r="C14" s="66" t="s">
        <v>357</v>
      </c>
      <c r="D14" s="102">
        <v>40601</v>
      </c>
      <c r="E14" s="102">
        <v>1172</v>
      </c>
      <c r="F14" s="103">
        <f t="shared" si="3" ref="F14:F17">E14/D14*100</f>
        <v>2.8866284081672866</v>
      </c>
      <c r="G14" s="102">
        <v>43263</v>
      </c>
      <c r="H14" s="102">
        <v>1255</v>
      </c>
      <c r="I14" s="103">
        <f t="shared" si="0"/>
        <v>2.9008621685967224</v>
      </c>
      <c r="J14" s="102">
        <v>54851</v>
      </c>
      <c r="K14" s="102">
        <v>662</v>
      </c>
      <c r="L14" s="103">
        <f t="shared" si="4" ref="L14:L16">K14/J14*100</f>
        <v>1.2069059816594045</v>
      </c>
      <c r="N14" s="15"/>
      <c r="O14" s="27"/>
      <c r="T14" s="15"/>
      <c r="U14" s="15"/>
    </row>
    <row r="15" spans="2:21" ht="16" customHeight="1">
      <c r="B15" s="111" t="s">
        <v>65</v>
      </c>
      <c r="C15" s="66" t="s">
        <v>358</v>
      </c>
      <c r="D15" s="102">
        <v>2188232</v>
      </c>
      <c r="E15" s="102">
        <v>21071</v>
      </c>
      <c r="F15" s="103">
        <f>E15/D15*100</f>
        <v>0.9629234925729997</v>
      </c>
      <c r="G15" s="102">
        <v>2270434</v>
      </c>
      <c r="H15" s="102">
        <v>22194</v>
      </c>
      <c r="I15" s="103">
        <f t="shared" si="0"/>
        <v>0.9775223591612882</v>
      </c>
      <c r="J15" s="102">
        <v>2200814</v>
      </c>
      <c r="K15" s="102">
        <v>19548</v>
      </c>
      <c r="L15" s="103">
        <f t="shared" si="4"/>
        <v>0.8882168143241547</v>
      </c>
      <c r="N15" s="15"/>
      <c r="O15" s="27"/>
      <c r="P15" s="15"/>
      <c r="Q15" s="15"/>
      <c r="R15" s="15"/>
      <c r="T15" s="15"/>
      <c r="U15" s="15"/>
    </row>
    <row r="16" spans="2:21" ht="16" customHeight="1">
      <c r="B16" s="111" t="s">
        <v>66</v>
      </c>
      <c r="C16" s="66" t="s">
        <v>359</v>
      </c>
      <c r="D16" s="102">
        <v>263064</v>
      </c>
      <c r="E16" s="102">
        <v>2563</v>
      </c>
      <c r="F16" s="103">
        <f t="shared" si="3"/>
        <v>0.9742876258248944</v>
      </c>
      <c r="G16" s="102">
        <v>411127</v>
      </c>
      <c r="H16" s="102">
        <v>5342</v>
      </c>
      <c r="I16" s="103">
        <f t="shared" si="0"/>
        <v>1.29935518708331</v>
      </c>
      <c r="J16" s="102">
        <v>685099</v>
      </c>
      <c r="K16" s="102">
        <v>7997</v>
      </c>
      <c r="L16" s="103">
        <f t="shared" si="4"/>
        <v>1.167276554191438</v>
      </c>
      <c r="N16" s="15"/>
      <c r="O16" s="27"/>
      <c r="Q16" s="15"/>
      <c r="T16" s="15"/>
      <c r="U16" s="15"/>
    </row>
    <row r="17" spans="2:21" s="25" customFormat="1" ht="20.25" customHeight="1">
      <c r="B17" s="367" t="s">
        <v>360</v>
      </c>
      <c r="C17" s="367"/>
      <c r="D17" s="105">
        <f>SUM(D13:D16)</f>
        <v>3919979</v>
      </c>
      <c r="E17" s="105">
        <f>SUM(E13:E16)</f>
        <v>49681</v>
      </c>
      <c r="F17" s="173">
        <f t="shared" si="3"/>
        <v>1.2673792385112266</v>
      </c>
      <c r="G17" s="105">
        <f>SUM(G13:G16)</f>
        <v>4404915</v>
      </c>
      <c r="H17" s="105">
        <f>SUM(H13:H16)</f>
        <v>72691</v>
      </c>
      <c r="I17" s="173">
        <f t="shared" si="0"/>
        <v>1.6502248056999964</v>
      </c>
      <c r="J17" s="105">
        <f>SUM(J13:J16)</f>
        <v>4754011</v>
      </c>
      <c r="K17" s="105">
        <f>SUM(K13:K16)</f>
        <v>66458</v>
      </c>
      <c r="L17" s="173">
        <f>K17/J17*100</f>
        <v>1.3979353434394663</v>
      </c>
      <c r="N17" s="15"/>
      <c r="O17" s="27"/>
      <c r="Q17" s="59"/>
      <c r="R17" s="59"/>
      <c r="T17" s="59"/>
      <c r="U17" s="59"/>
    </row>
    <row r="18" spans="2:21" ht="21" customHeight="1">
      <c r="B18" s="367" t="s">
        <v>361</v>
      </c>
      <c r="C18" s="367"/>
      <c r="D18" s="105">
        <f>D12+D17</f>
        <v>30394187</v>
      </c>
      <c r="E18" s="105">
        <f>E12+E17</f>
        <v>1202060</v>
      </c>
      <c r="F18" s="173">
        <f>E18/D18*100</f>
        <v>3.954900981559401</v>
      </c>
      <c r="G18" s="105">
        <f>G12+G17</f>
        <v>32021250</v>
      </c>
      <c r="H18" s="105">
        <f>H12+H17</f>
        <v>1120634</v>
      </c>
      <c r="I18" s="173">
        <f t="shared" si="0"/>
        <v>3.499657258851544</v>
      </c>
      <c r="J18" s="105">
        <f>J12+J17</f>
        <v>34096088</v>
      </c>
      <c r="K18" s="105">
        <f>K12+K17</f>
        <v>1045616</v>
      </c>
      <c r="L18" s="173">
        <f>K18/J18*100</f>
        <v>3.06667439384835</v>
      </c>
      <c r="N18" s="15"/>
      <c r="O18" s="27"/>
      <c r="Q18" s="15"/>
      <c r="R18" s="15"/>
      <c r="T18" s="15"/>
      <c r="U18" s="15"/>
    </row>
  </sheetData>
  <mergeCells count="9">
    <mergeCell ref="B5:B6"/>
    <mergeCell ref="B4:L4"/>
    <mergeCell ref="B12:C12"/>
    <mergeCell ref="B17:C17"/>
    <mergeCell ref="B18:C18"/>
    <mergeCell ref="C5:C6"/>
    <mergeCell ref="D5:F5"/>
    <mergeCell ref="G5:I5"/>
    <mergeCell ref="J5:L5"/>
  </mergeCells>
  <hyperlinks>
    <hyperlink ref="A1" location="'Pregled tabela'!A1" display="'Pregled tabela'!A1"/>
  </hyperlinks>
  <pageMargins left="0.7" right="0.7" top="0.75" bottom="0.75" header="0.3" footer="0.3"/>
  <pageSetup fitToHeight="0" orientation="landscape" paperSize="1" scale="74" r:id="rId2"/>
  <ignoredErrors>
    <ignoredError sqref="D12:E12 G12:H12 J12:K12" formulaRange="1"/>
    <ignoredError sqref="F12 F17 F18 I12 I17 I18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15215D5-9C83-4B8B-8120-EC70C17F624C}">
  <sheetPr>
    <pageSetUpPr fitToPage="1"/>
  </sheetPr>
  <dimension ref="B3:U21"/>
  <sheetViews>
    <sheetView workbookViewId="0" topLeftCell="A1">
      <selection pane="topLeft" activeCell="N16" sqref="N16"/>
    </sheetView>
  </sheetViews>
  <sheetFormatPr defaultColWidth="8.834285714285713" defaultRowHeight="15"/>
  <cols>
    <col min="3" max="3" width="45.57142857142857" bestFit="1" customWidth="1"/>
    <col min="4" max="4" width="11.285714285714286" bestFit="1" customWidth="1"/>
    <col min="5" max="5" width="10.142857142857142" bestFit="1" customWidth="1"/>
    <col min="7" max="7" width="12.571428571428571" bestFit="1" customWidth="1"/>
    <col min="8" max="8" width="10.142857142857142" bestFit="1" customWidth="1"/>
    <col min="10" max="10" width="11.285714285714286" bestFit="1" customWidth="1"/>
    <col min="11" max="11" width="10.142857142857142" bestFit="1" customWidth="1"/>
    <col min="14" max="14" width="11.714285714285714" bestFit="1" customWidth="1"/>
    <col min="15" max="15" width="11.714285714285714" style="27" bestFit="1" customWidth="1"/>
    <col min="16" max="16" width="12.857142857142858" style="27" customWidth="1"/>
    <col min="17" max="17" width="10.714285714285714" bestFit="1" customWidth="1"/>
    <col min="18" max="18" width="10.142857142857142" bestFit="1" customWidth="1"/>
  </cols>
  <sheetData>
    <row r="3" spans="2:12" ht="17" thickBot="1">
      <c r="B3" s="60"/>
      <c r="C3" s="60"/>
      <c r="D3" s="81"/>
      <c r="E3" s="81"/>
      <c r="F3" s="81"/>
      <c r="G3" s="81"/>
      <c r="H3" s="81"/>
      <c r="I3" s="81"/>
      <c r="J3" s="81"/>
      <c r="K3" s="175"/>
      <c r="L3" s="174" t="s">
        <v>453</v>
      </c>
    </row>
    <row r="4" spans="2:12" ht="25" customHeight="1" thickTop="1">
      <c r="B4" s="379" t="s">
        <v>700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</row>
    <row r="5" spans="2:12" ht="16">
      <c r="B5" s="374" t="s">
        <v>143</v>
      </c>
      <c r="C5" s="376" t="s">
        <v>175</v>
      </c>
      <c r="D5" s="390">
        <v>44561</v>
      </c>
      <c r="E5" s="385"/>
      <c r="F5" s="385"/>
      <c r="G5" s="378">
        <v>44926</v>
      </c>
      <c r="H5" s="376"/>
      <c r="I5" s="376"/>
      <c r="J5" s="378">
        <v>45291</v>
      </c>
      <c r="K5" s="376"/>
      <c r="L5" s="376"/>
    </row>
    <row r="6" spans="2:12" ht="17">
      <c r="B6" s="374"/>
      <c r="C6" s="376"/>
      <c r="D6" s="97" t="s">
        <v>206</v>
      </c>
      <c r="E6" s="97" t="s">
        <v>84</v>
      </c>
      <c r="F6" s="97" t="s">
        <v>85</v>
      </c>
      <c r="G6" s="97" t="s">
        <v>206</v>
      </c>
      <c r="H6" s="97" t="s">
        <v>84</v>
      </c>
      <c r="I6" s="97" t="s">
        <v>85</v>
      </c>
      <c r="J6" s="97" t="s">
        <v>206</v>
      </c>
      <c r="K6" s="97" t="s">
        <v>84</v>
      </c>
      <c r="L6" s="97" t="s">
        <v>85</v>
      </c>
    </row>
    <row r="7" spans="2:12" s="41" customFormat="1" ht="14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</row>
    <row r="8" spans="2:17" ht="20" customHeight="1">
      <c r="B8" s="111" t="s">
        <v>59</v>
      </c>
      <c r="C8" s="66" t="s">
        <v>701</v>
      </c>
      <c r="D8" s="102">
        <v>24029210</v>
      </c>
      <c r="E8" s="102">
        <v>166312</v>
      </c>
      <c r="F8" s="103">
        <f>E8/D8*100</f>
        <v>0.6921242937241798</v>
      </c>
      <c r="G8" s="102">
        <v>25235277</v>
      </c>
      <c r="H8" s="102">
        <v>174910</v>
      </c>
      <c r="I8" s="103">
        <f>H8/G8*100</f>
        <v>0.6931170202728506</v>
      </c>
      <c r="J8" s="102">
        <v>27024199</v>
      </c>
      <c r="K8" s="102">
        <v>205884</v>
      </c>
      <c r="L8" s="103">
        <f>K8/J8*100</f>
        <v>0.761850517752626</v>
      </c>
      <c r="M8" s="15"/>
      <c r="N8" s="26"/>
      <c r="O8" s="26"/>
      <c r="P8" s="26"/>
      <c r="Q8" s="26"/>
    </row>
    <row r="9" spans="2:18" ht="20" customHeight="1">
      <c r="B9" s="111" t="s">
        <v>60</v>
      </c>
      <c r="C9" s="66" t="s">
        <v>702</v>
      </c>
      <c r="D9" s="102">
        <v>1387627</v>
      </c>
      <c r="E9" s="102">
        <v>160138</v>
      </c>
      <c r="F9" s="103">
        <f t="shared" si="0" ref="F9:F16">E9/D9*100</f>
        <v>11.540421165053722</v>
      </c>
      <c r="G9" s="102">
        <v>1550660</v>
      </c>
      <c r="H9" s="102">
        <v>176699</v>
      </c>
      <c r="I9" s="103">
        <f t="shared" si="1" ref="I9:I16">H9/G9*100</f>
        <v>11.395083383849459</v>
      </c>
      <c r="J9" s="102">
        <v>1606919</v>
      </c>
      <c r="K9" s="102">
        <v>175898</v>
      </c>
      <c r="L9" s="103">
        <f t="shared" si="2" ref="L9:L16">K9/J9*100</f>
        <v>10.946289140896337</v>
      </c>
      <c r="M9" s="15"/>
      <c r="N9" s="26"/>
      <c r="O9" s="26"/>
      <c r="P9" s="26"/>
      <c r="Q9" s="26"/>
      <c r="R9" s="15"/>
    </row>
    <row r="10" spans="2:21" ht="20" customHeight="1">
      <c r="B10" s="111" t="s">
        <v>61</v>
      </c>
      <c r="C10" s="66" t="s">
        <v>703</v>
      </c>
      <c r="D10" s="102">
        <v>1057371</v>
      </c>
      <c r="E10" s="102">
        <v>825929</v>
      </c>
      <c r="F10" s="103">
        <f t="shared" si="0"/>
        <v>78.11156159947645</v>
      </c>
      <c r="G10" s="102">
        <v>830398</v>
      </c>
      <c r="H10" s="102">
        <v>696334</v>
      </c>
      <c r="I10" s="103">
        <f t="shared" si="1"/>
        <v>83.85545244569471</v>
      </c>
      <c r="J10" s="102">
        <v>710959</v>
      </c>
      <c r="K10" s="102">
        <v>597376</v>
      </c>
      <c r="L10" s="103">
        <f t="shared" si="2"/>
        <v>84.02397325302866</v>
      </c>
      <c r="M10" s="15"/>
      <c r="N10" s="26"/>
      <c r="O10" s="26"/>
      <c r="P10" s="26"/>
      <c r="Q10" s="26"/>
      <c r="R10" s="15"/>
      <c r="T10" s="15"/>
      <c r="U10" s="15"/>
    </row>
    <row r="11" spans="2:21" ht="20" customHeight="1">
      <c r="B11" s="367" t="s">
        <v>355</v>
      </c>
      <c r="C11" s="367"/>
      <c r="D11" s="105">
        <f>SUM(D8:D10)</f>
        <v>26474208</v>
      </c>
      <c r="E11" s="105">
        <f>SUM(E8:E10)</f>
        <v>1152379</v>
      </c>
      <c r="F11" s="173">
        <f t="shared" si="0"/>
        <v>4.352836541890129</v>
      </c>
      <c r="G11" s="105">
        <f>SUM(G8:G10)</f>
        <v>27616335</v>
      </c>
      <c r="H11" s="105">
        <f>SUM(H8:H10)</f>
        <v>1047943</v>
      </c>
      <c r="I11" s="173">
        <f t="shared" si="1"/>
        <v>3.7946490727317728</v>
      </c>
      <c r="J11" s="105">
        <f>SUM(J8:J10)</f>
        <v>29342077</v>
      </c>
      <c r="K11" s="105">
        <f>SUM(K8:K10)</f>
        <v>979158</v>
      </c>
      <c r="L11" s="173">
        <f t="shared" si="2"/>
        <v>3.337043931825276</v>
      </c>
      <c r="M11" s="15"/>
      <c r="N11" s="26"/>
      <c r="O11" s="26"/>
      <c r="P11" s="26"/>
      <c r="Q11" s="26"/>
      <c r="R11" s="15"/>
      <c r="T11" s="15"/>
      <c r="U11" s="15"/>
    </row>
    <row r="12" spans="2:21" ht="20" customHeight="1">
      <c r="B12" s="111" t="s">
        <v>62</v>
      </c>
      <c r="C12" s="66" t="s">
        <v>701</v>
      </c>
      <c r="D12" s="102">
        <v>3603792</v>
      </c>
      <c r="E12" s="102">
        <v>20660</v>
      </c>
      <c r="F12" s="103">
        <f t="shared" si="0"/>
        <v>0.5732850286587018</v>
      </c>
      <c r="G12" s="102">
        <v>4035724</v>
      </c>
      <c r="H12" s="102">
        <v>26448</v>
      </c>
      <c r="I12" s="103">
        <f>H12/G12*100</f>
        <v>0.655347095093718</v>
      </c>
      <c r="J12" s="102">
        <v>4436310</v>
      </c>
      <c r="K12" s="102">
        <v>28350</v>
      </c>
      <c r="L12" s="103">
        <f>K12/J12*100</f>
        <v>0.6390446114000149</v>
      </c>
      <c r="M12" s="15"/>
      <c r="N12" s="26"/>
      <c r="O12" s="26"/>
      <c r="P12" s="26"/>
      <c r="Q12" s="26"/>
      <c r="R12" s="15"/>
      <c r="T12" s="15"/>
      <c r="U12" s="15"/>
    </row>
    <row r="13" spans="2:21" ht="20" customHeight="1">
      <c r="B13" s="111" t="s">
        <v>63</v>
      </c>
      <c r="C13" s="66" t="s">
        <v>702</v>
      </c>
      <c r="D13" s="102">
        <v>309101</v>
      </c>
      <c r="E13" s="102">
        <v>25536</v>
      </c>
      <c r="F13" s="103">
        <f t="shared" si="0"/>
        <v>8.261377349151248</v>
      </c>
      <c r="G13" s="102">
        <v>358721</v>
      </c>
      <c r="H13" s="102">
        <v>38984</v>
      </c>
      <c r="I13" s="103">
        <f t="shared" si="1"/>
        <v>10.867498696758762</v>
      </c>
      <c r="J13" s="102">
        <v>314227</v>
      </c>
      <c r="K13" s="153">
        <v>35750</v>
      </c>
      <c r="L13" s="103">
        <f t="shared" si="2"/>
        <v>11.377125453891614</v>
      </c>
      <c r="M13" s="15"/>
      <c r="N13" s="26"/>
      <c r="O13" s="26"/>
      <c r="P13" s="26"/>
      <c r="Q13" s="26"/>
      <c r="R13" s="15"/>
      <c r="T13" s="15"/>
      <c r="U13" s="15"/>
    </row>
    <row r="14" spans="2:21" ht="20" customHeight="1">
      <c r="B14" s="111" t="s">
        <v>64</v>
      </c>
      <c r="C14" s="66" t="s">
        <v>703</v>
      </c>
      <c r="D14" s="102">
        <v>7086</v>
      </c>
      <c r="E14" s="102">
        <v>3485</v>
      </c>
      <c r="F14" s="103">
        <f t="shared" si="0"/>
        <v>49.181484617555746</v>
      </c>
      <c r="G14" s="102">
        <v>10470</v>
      </c>
      <c r="H14" s="102">
        <v>7259</v>
      </c>
      <c r="I14" s="103">
        <f t="shared" si="1"/>
        <v>69.33142311365808</v>
      </c>
      <c r="J14" s="102">
        <v>3474</v>
      </c>
      <c r="K14" s="102">
        <v>2358</v>
      </c>
      <c r="L14" s="103">
        <f>K14/J14*100</f>
        <v>67.87564766839378</v>
      </c>
      <c r="M14" s="15"/>
      <c r="N14" s="26"/>
      <c r="O14" s="26"/>
      <c r="P14" s="26"/>
      <c r="Q14" s="26"/>
      <c r="R14" s="15"/>
      <c r="T14" s="15"/>
      <c r="U14" s="15"/>
    </row>
    <row r="15" spans="2:21" ht="20" customHeight="1">
      <c r="B15" s="367" t="s">
        <v>360</v>
      </c>
      <c r="C15" s="367"/>
      <c r="D15" s="105">
        <f>SUM(D12:D14)</f>
        <v>3919979</v>
      </c>
      <c r="E15" s="105">
        <f t="shared" si="3" ref="E15">SUM(E12:E14)</f>
        <v>49681</v>
      </c>
      <c r="F15" s="173">
        <f t="shared" si="0"/>
        <v>1.2673792385112266</v>
      </c>
      <c r="G15" s="105">
        <f>SUM(G12:G14)</f>
        <v>4404915</v>
      </c>
      <c r="H15" s="105">
        <f t="shared" si="4" ref="H15">SUM(H12:H14)</f>
        <v>72691</v>
      </c>
      <c r="I15" s="173">
        <f t="shared" si="1"/>
        <v>1.6502248056999964</v>
      </c>
      <c r="J15" s="105">
        <f>SUM(J12:J14)</f>
        <v>4754011</v>
      </c>
      <c r="K15" s="105">
        <f>SUM(K12:K14)</f>
        <v>66458</v>
      </c>
      <c r="L15" s="173">
        <f t="shared" si="2"/>
        <v>1.3979353434394663</v>
      </c>
      <c r="M15" s="15"/>
      <c r="N15" s="26"/>
      <c r="O15" s="26"/>
      <c r="P15" s="26"/>
      <c r="Q15" s="26"/>
      <c r="R15" s="15"/>
      <c r="T15" s="15"/>
      <c r="U15" s="15"/>
    </row>
    <row r="16" spans="2:21" ht="21" customHeight="1">
      <c r="B16" s="367" t="s">
        <v>361</v>
      </c>
      <c r="C16" s="367"/>
      <c r="D16" s="146">
        <f>D11+D15</f>
        <v>30394187</v>
      </c>
      <c r="E16" s="146">
        <f>E11+E15</f>
        <v>1202060</v>
      </c>
      <c r="F16" s="173">
        <f t="shared" si="0"/>
        <v>3.954900981559401</v>
      </c>
      <c r="G16" s="146">
        <f>G11+G15</f>
        <v>32021250</v>
      </c>
      <c r="H16" s="146">
        <f>H11+H15</f>
        <v>1120634</v>
      </c>
      <c r="I16" s="173">
        <f t="shared" si="1"/>
        <v>3.499657258851544</v>
      </c>
      <c r="J16" s="146">
        <f>J11+J15</f>
        <v>34096088</v>
      </c>
      <c r="K16" s="146">
        <f>K11+K15</f>
        <v>1045616</v>
      </c>
      <c r="L16" s="173">
        <f t="shared" si="2"/>
        <v>3.06667439384835</v>
      </c>
      <c r="M16" s="15"/>
      <c r="N16" s="26"/>
      <c r="O16" s="26"/>
      <c r="P16" s="26"/>
      <c r="Q16" s="26"/>
      <c r="R16" s="15"/>
      <c r="T16" s="15"/>
      <c r="U16" s="15"/>
    </row>
    <row r="17" spans="14:14" ht="15">
      <c r="N17" s="26"/>
    </row>
    <row r="18" spans="10:10" ht="15">
      <c r="J18" s="15"/>
    </row>
    <row r="19" spans="4:11" ht="15">
      <c r="D19" s="15"/>
      <c r="E19" s="15"/>
      <c r="G19" s="15"/>
      <c r="H19" s="15"/>
      <c r="K19" s="15"/>
    </row>
    <row r="20" spans="4:12" ht="15">
      <c r="D20" s="15"/>
      <c r="G20" s="15"/>
      <c r="H20" s="15"/>
      <c r="I20" s="15"/>
      <c r="J20" s="15"/>
      <c r="K20" s="15"/>
      <c r="L20" s="15"/>
    </row>
    <row r="21" spans="10:11" ht="15">
      <c r="J21" s="24"/>
      <c r="K21" s="26"/>
    </row>
  </sheetData>
  <mergeCells count="9">
    <mergeCell ref="B5:B6"/>
    <mergeCell ref="B4:L4"/>
    <mergeCell ref="B11:C11"/>
    <mergeCell ref="B15:C15"/>
    <mergeCell ref="B16:C16"/>
    <mergeCell ref="C5:C6"/>
    <mergeCell ref="D5:F5"/>
    <mergeCell ref="G5:I5"/>
    <mergeCell ref="J5:L5"/>
  </mergeCells>
  <hyperlinks>
    <hyperlink ref="A1" location="'Pregled tabela'!A1" display="'Pregled tabela'!A1"/>
  </hyperlinks>
  <pageMargins left="0.7" right="0.7" top="0.75" bottom="0.75" header="0.3" footer="0.3"/>
  <pageSetup fitToHeight="0" orientation="landscape" paperSize="1" scale="82" r:id="rId2"/>
  <ignoredErrors>
    <ignoredError sqref="D11:E11 G11:H11 J11:K11" formulaRange="1"/>
    <ignoredError sqref="I11 F11 F15 F16 I16 I15" formula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DD35309-1145-45A0-9BB0-5F69DED5882E}">
  <dimension ref="B3:Q21"/>
  <sheetViews>
    <sheetView workbookViewId="0" topLeftCell="A5"/>
  </sheetViews>
  <sheetFormatPr defaultColWidth="8.834285714285713" defaultRowHeight="15"/>
  <cols>
    <col min="3" max="3" width="34.57142857142857" customWidth="1"/>
    <col min="4" max="4" width="13.857142857142858" customWidth="1"/>
    <col min="5" max="5" width="10.714285714285714" customWidth="1"/>
    <col min="6" max="6" width="13.714285714285714" customWidth="1"/>
    <col min="7" max="7" width="10.142857142857142" customWidth="1"/>
    <col min="8" max="8" width="13.714285714285714" customWidth="1"/>
    <col min="9" max="9" width="9.714285714285714" customWidth="1"/>
    <col min="10" max="10" width="11.285714285714286" customWidth="1"/>
    <col min="13" max="13" width="10.714285714285714" bestFit="1" customWidth="1"/>
    <col min="15" max="15" width="10.142857142857142" bestFit="1" customWidth="1"/>
    <col min="17" max="17" width="10.142857142857142" bestFit="1" customWidth="1"/>
  </cols>
  <sheetData>
    <row r="3" spans="2:11" ht="17" thickBot="1">
      <c r="B3" s="60"/>
      <c r="C3" s="60"/>
      <c r="D3" s="81"/>
      <c r="E3" s="81"/>
      <c r="F3" s="81"/>
      <c r="G3" s="81"/>
      <c r="H3" s="81"/>
      <c r="I3" s="81"/>
      <c r="J3" s="81"/>
      <c r="K3" s="174" t="s">
        <v>453</v>
      </c>
    </row>
    <row r="4" spans="2:11" ht="25" customHeight="1" thickTop="1">
      <c r="B4" s="379" t="s">
        <v>364</v>
      </c>
      <c r="C4" s="379"/>
      <c r="D4" s="379"/>
      <c r="E4" s="379"/>
      <c r="F4" s="379"/>
      <c r="G4" s="379"/>
      <c r="H4" s="379"/>
      <c r="I4" s="379"/>
      <c r="J4" s="379"/>
      <c r="K4" s="379"/>
    </row>
    <row r="5" spans="2:11" ht="16">
      <c r="B5" s="374" t="s">
        <v>143</v>
      </c>
      <c r="C5" s="376" t="s">
        <v>292</v>
      </c>
      <c r="D5" s="378">
        <v>44561</v>
      </c>
      <c r="E5" s="376"/>
      <c r="F5" s="378">
        <v>44926</v>
      </c>
      <c r="G5" s="376"/>
      <c r="H5" s="378">
        <v>45291</v>
      </c>
      <c r="I5" s="376"/>
      <c r="J5" s="376" t="s">
        <v>215</v>
      </c>
      <c r="K5" s="376"/>
    </row>
    <row r="6" spans="2:11" ht="15.75" customHeight="1">
      <c r="B6" s="374"/>
      <c r="C6" s="376"/>
      <c r="D6" s="97" t="s">
        <v>206</v>
      </c>
      <c r="E6" s="97" t="s">
        <v>213</v>
      </c>
      <c r="F6" s="97" t="s">
        <v>206</v>
      </c>
      <c r="G6" s="97" t="s">
        <v>213</v>
      </c>
      <c r="H6" s="97" t="s">
        <v>206</v>
      </c>
      <c r="I6" s="97" t="s">
        <v>213</v>
      </c>
      <c r="J6" s="131" t="s">
        <v>94</v>
      </c>
      <c r="K6" s="131" t="s">
        <v>95</v>
      </c>
    </row>
    <row r="7" spans="2:11" s="42" customFormat="1" ht="15.75" customHeight="1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176">
        <v>10</v>
      </c>
    </row>
    <row r="8" spans="2:17" ht="17">
      <c r="B8" s="111" t="s">
        <v>59</v>
      </c>
      <c r="C8" s="101" t="s">
        <v>293</v>
      </c>
      <c r="D8" s="102">
        <v>223252</v>
      </c>
      <c r="E8" s="103">
        <f>D8/D$15*100</f>
        <v>1.4049115898472715</v>
      </c>
      <c r="F8" s="102">
        <v>244803</v>
      </c>
      <c r="G8" s="103">
        <f>F8/F$15*100</f>
        <v>1.4824858973292994</v>
      </c>
      <c r="H8" s="162">
        <v>318550</v>
      </c>
      <c r="I8" s="103">
        <f>H8/H$15*100</f>
        <v>1.822780736557915</v>
      </c>
      <c r="J8" s="104">
        <f>F8/D8*100</f>
        <v>109.65321699245696</v>
      </c>
      <c r="K8" s="104">
        <f>H8/F8*100</f>
        <v>130.12503931732863</v>
      </c>
      <c r="L8" s="15"/>
      <c r="M8" s="15"/>
      <c r="N8" s="26"/>
      <c r="O8" s="15"/>
      <c r="Q8" s="15"/>
    </row>
    <row r="9" spans="2:17" ht="16.5" customHeight="1">
      <c r="B9" s="111" t="s">
        <v>60</v>
      </c>
      <c r="C9" s="101" t="s">
        <v>294</v>
      </c>
      <c r="D9" s="102">
        <v>406525</v>
      </c>
      <c r="E9" s="103">
        <f t="shared" si="0" ref="E9:E14">D9/D$15*100</f>
        <v>2.55823770475813</v>
      </c>
      <c r="F9" s="102">
        <v>452504</v>
      </c>
      <c r="G9" s="103">
        <f t="shared" si="1" ref="G9:G14">F9/F$15*100</f>
        <v>2.740288307271958</v>
      </c>
      <c r="H9" s="162">
        <v>419948</v>
      </c>
      <c r="I9" s="103">
        <f t="shared" si="2" ref="I9:I14">H9/H$15*100</f>
        <v>2.402992072691958</v>
      </c>
      <c r="J9" s="104">
        <f t="shared" si="3" ref="J9:J15">F9/D9*100</f>
        <v>111.31025152204661</v>
      </c>
      <c r="K9" s="104">
        <f t="shared" si="4" ref="K9:K14">H9/F9*100</f>
        <v>92.80536746636494</v>
      </c>
      <c r="L9" s="15"/>
      <c r="M9" s="15"/>
      <c r="N9" s="26"/>
      <c r="O9" s="15"/>
      <c r="Q9" s="15"/>
    </row>
    <row r="10" spans="2:17" ht="16.5" customHeight="1">
      <c r="B10" s="111" t="s">
        <v>101</v>
      </c>
      <c r="C10" s="101" t="s">
        <v>295</v>
      </c>
      <c r="D10" s="102">
        <v>6616261</v>
      </c>
      <c r="E10" s="103">
        <f t="shared" si="0"/>
        <v>41.63573791211053</v>
      </c>
      <c r="F10" s="102">
        <v>7028386</v>
      </c>
      <c r="G10" s="103">
        <f t="shared" si="1"/>
        <v>42.56272646163112</v>
      </c>
      <c r="H10" s="162">
        <v>7537881</v>
      </c>
      <c r="I10" s="103">
        <f t="shared" si="2"/>
        <v>43.132645679692075</v>
      </c>
      <c r="J10" s="104">
        <f t="shared" si="3"/>
        <v>106.22897131778811</v>
      </c>
      <c r="K10" s="104">
        <f t="shared" si="4"/>
        <v>107.24910384830883</v>
      </c>
      <c r="L10" s="15"/>
      <c r="M10" s="15"/>
      <c r="N10" s="26"/>
      <c r="O10" s="15"/>
      <c r="Q10" s="15"/>
    </row>
    <row r="11" spans="2:17" ht="17">
      <c r="B11" s="111" t="s">
        <v>62</v>
      </c>
      <c r="C11" s="101" t="s">
        <v>296</v>
      </c>
      <c r="D11" s="102">
        <v>917784</v>
      </c>
      <c r="E11" s="103">
        <f t="shared" si="0"/>
        <v>5.7755602573611355</v>
      </c>
      <c r="F11" s="102">
        <v>660333</v>
      </c>
      <c r="G11" s="103">
        <f t="shared" si="1"/>
        <v>3.9988658637400207</v>
      </c>
      <c r="H11" s="162">
        <v>351193</v>
      </c>
      <c r="I11" s="103">
        <f t="shared" si="2"/>
        <v>2.009567839315598</v>
      </c>
      <c r="J11" s="104">
        <f t="shared" si="3"/>
        <v>71.94862843544887</v>
      </c>
      <c r="K11" s="104">
        <f t="shared" si="4"/>
        <v>53.18422674620229</v>
      </c>
      <c r="L11" s="15"/>
      <c r="M11" s="15"/>
      <c r="N11" s="26"/>
      <c r="O11" s="26"/>
      <c r="Q11" s="15"/>
    </row>
    <row r="12" spans="2:17" ht="17">
      <c r="B12" s="111" t="s">
        <v>63</v>
      </c>
      <c r="C12" s="101" t="s">
        <v>297</v>
      </c>
      <c r="D12" s="102">
        <v>91038</v>
      </c>
      <c r="E12" s="103">
        <f t="shared" si="0"/>
        <v>0.5728967324660739</v>
      </c>
      <c r="F12" s="102">
        <v>86148</v>
      </c>
      <c r="G12" s="103">
        <f t="shared" si="1"/>
        <v>0.5216978349249171</v>
      </c>
      <c r="H12" s="162">
        <v>116365</v>
      </c>
      <c r="I12" s="103">
        <f t="shared" si="2"/>
        <v>0.6658542784792395</v>
      </c>
      <c r="J12" s="104">
        <f t="shared" si="3"/>
        <v>94.62861662163053</v>
      </c>
      <c r="K12" s="104">
        <f t="shared" si="4"/>
        <v>135.0756837071087</v>
      </c>
      <c r="L12" s="15"/>
      <c r="M12" s="15"/>
      <c r="N12" s="26"/>
      <c r="O12" s="15"/>
      <c r="Q12" s="15"/>
    </row>
    <row r="13" spans="2:17" ht="17">
      <c r="B13" s="111" t="s">
        <v>64</v>
      </c>
      <c r="C13" s="101" t="s">
        <v>298</v>
      </c>
      <c r="D13" s="102">
        <v>7613327</v>
      </c>
      <c r="E13" s="103">
        <f t="shared" si="0"/>
        <v>47.910215091453416</v>
      </c>
      <c r="F13" s="102">
        <v>8022374</v>
      </c>
      <c r="G13" s="103">
        <f t="shared" si="1"/>
        <v>48.58215102797449</v>
      </c>
      <c r="H13" s="162">
        <v>8713279</v>
      </c>
      <c r="I13" s="103">
        <f t="shared" si="2"/>
        <v>49.85841190850608</v>
      </c>
      <c r="J13" s="104">
        <f t="shared" si="3"/>
        <v>105.37277592306229</v>
      </c>
      <c r="K13" s="104">
        <f t="shared" si="4"/>
        <v>108.61222625621791</v>
      </c>
      <c r="L13" s="15"/>
      <c r="M13" s="15"/>
      <c r="N13" s="26"/>
      <c r="O13" s="15"/>
      <c r="Q13" s="15"/>
    </row>
    <row r="14" spans="2:17" ht="17">
      <c r="B14" s="111" t="s">
        <v>65</v>
      </c>
      <c r="C14" s="101" t="s">
        <v>242</v>
      </c>
      <c r="D14" s="102">
        <v>22635</v>
      </c>
      <c r="E14" s="103">
        <f t="shared" si="0"/>
        <v>0.1424407120034445</v>
      </c>
      <c r="F14" s="102">
        <v>18459</v>
      </c>
      <c r="G14" s="103">
        <f t="shared" si="1"/>
        <v>0.11178460712818689</v>
      </c>
      <c r="H14" s="162">
        <v>18830</v>
      </c>
      <c r="I14" s="103">
        <f t="shared" si="2"/>
        <v>0.10774748475713557</v>
      </c>
      <c r="J14" s="104">
        <f t="shared" si="3"/>
        <v>81.5506958250497</v>
      </c>
      <c r="K14" s="104">
        <f t="shared" si="4"/>
        <v>102.00985968904057</v>
      </c>
      <c r="L14" s="15"/>
      <c r="M14" s="15"/>
      <c r="N14" s="26"/>
      <c r="O14" s="15"/>
      <c r="Q14" s="15"/>
    </row>
    <row r="15" spans="2:17" ht="16">
      <c r="B15" s="376" t="s">
        <v>182</v>
      </c>
      <c r="C15" s="376"/>
      <c r="D15" s="105">
        <f t="shared" si="5" ref="D15:I15">SUM(D8:D14)</f>
        <v>15890822</v>
      </c>
      <c r="E15" s="106">
        <f t="shared" si="5"/>
        <v>100.00000000000001</v>
      </c>
      <c r="F15" s="105">
        <f t="shared" si="5"/>
        <v>16513007</v>
      </c>
      <c r="G15" s="106">
        <f t="shared" si="5"/>
        <v>100</v>
      </c>
      <c r="H15" s="105">
        <f t="shared" si="5"/>
        <v>17476046</v>
      </c>
      <c r="I15" s="106">
        <f t="shared" si="5"/>
        <v>100</v>
      </c>
      <c r="J15" s="106">
        <f t="shared" si="3"/>
        <v>103.91537328905956</v>
      </c>
      <c r="K15" s="106">
        <f>H15/F15*100</f>
        <v>105.83200261466612</v>
      </c>
      <c r="L15" s="15"/>
      <c r="M15" s="15"/>
      <c r="N15" s="26"/>
      <c r="O15" s="26"/>
      <c r="Q15" s="15"/>
    </row>
    <row r="16" spans="13:14" ht="15">
      <c r="M16" s="15"/>
      <c r="N16" s="15"/>
    </row>
    <row r="17" spans="6:13" ht="16">
      <c r="F17" s="15"/>
      <c r="H17" s="15"/>
      <c r="I17" s="15"/>
      <c r="J17" s="346"/>
      <c r="M17" s="26"/>
    </row>
    <row r="19" spans="8:9" ht="15">
      <c r="H19" s="15"/>
      <c r="I19" s="15"/>
    </row>
    <row r="20" spans="8:10" ht="15">
      <c r="H20" s="26"/>
      <c r="J20" s="15"/>
    </row>
    <row r="21" spans="10:10" ht="15">
      <c r="J21" s="15"/>
    </row>
  </sheetData>
  <mergeCells count="8">
    <mergeCell ref="B4:K4"/>
    <mergeCell ref="B5:B6"/>
    <mergeCell ref="J5:K5"/>
    <mergeCell ref="B15:C15"/>
    <mergeCell ref="C5:C6"/>
    <mergeCell ref="D5:E5"/>
    <mergeCell ref="F5:G5"/>
    <mergeCell ref="H5:I5"/>
  </mergeCells>
  <hyperlinks>
    <hyperlink ref="A1" location="'Pregled tabela'!A1" display="'Pregled tabela'!A1"/>
  </hyperlinks>
  <pageMargins left="0.7" right="0.7" top="0.75" bottom="0.75" header="0.3" footer="0.3"/>
  <pageSetup orientation="portrait" paperSize="1" r:id="rId2"/>
  <ignoredErrors>
    <ignoredError sqref="D15 F15 H15" formulaRange="1"/>
  </ignoredError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1E7C39B-933A-456E-99EC-9C2BCA1433B5}">
  <dimension ref="B3:P20"/>
  <sheetViews>
    <sheetView workbookViewId="0" topLeftCell="A8">
      <selection pane="topLeft" activeCell="I6" sqref="I6:I7"/>
    </sheetView>
  </sheetViews>
  <sheetFormatPr defaultColWidth="8.834285714285713" defaultRowHeight="15"/>
  <cols>
    <col min="2" max="2" width="8.142857142857142" customWidth="1"/>
    <col min="3" max="3" width="34" customWidth="1"/>
    <col min="4" max="4" width="14.571428571428571" customWidth="1"/>
    <col min="5" max="5" width="14.857142857142858" customWidth="1"/>
    <col min="6" max="6" width="15.142857142857142" customWidth="1"/>
    <col min="7" max="7" width="14.571428571428571" customWidth="1"/>
    <col min="8" max="8" width="15.142857142857142" customWidth="1"/>
    <col min="9" max="9" width="14.857142857142858" customWidth="1"/>
    <col min="10" max="10" width="11.857142857142858" customWidth="1"/>
    <col min="11" max="11" width="10.571428571428571" customWidth="1"/>
    <col min="12" max="12" width="9.142857142857142" customWidth="1"/>
    <col min="15" max="15" width="10.142857142857142" bestFit="1" customWidth="1"/>
  </cols>
  <sheetData>
    <row r="3" spans="2:12" ht="17" thickBot="1">
      <c r="B3" s="60"/>
      <c r="C3" s="177"/>
      <c r="D3" s="81"/>
      <c r="E3" s="81"/>
      <c r="F3" s="81"/>
      <c r="G3" s="81"/>
      <c r="H3" s="81"/>
      <c r="I3" s="81"/>
      <c r="J3" s="81"/>
      <c r="K3" s="81"/>
      <c r="L3" s="174" t="s">
        <v>454</v>
      </c>
    </row>
    <row r="4" spans="2:12" ht="25" customHeight="1" thickTop="1">
      <c r="B4" s="379" t="s">
        <v>367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</row>
    <row r="5" spans="2:12" ht="16" customHeight="1">
      <c r="B5" s="374" t="s">
        <v>143</v>
      </c>
      <c r="C5" s="376" t="s">
        <v>292</v>
      </c>
      <c r="D5" s="378">
        <v>44926</v>
      </c>
      <c r="E5" s="376"/>
      <c r="F5" s="376"/>
      <c r="G5" s="378">
        <v>45291</v>
      </c>
      <c r="H5" s="376"/>
      <c r="I5" s="376"/>
      <c r="J5" s="376" t="s">
        <v>215</v>
      </c>
      <c r="K5" s="376"/>
      <c r="L5" s="376"/>
    </row>
    <row r="6" spans="2:12" ht="32" customHeight="1">
      <c r="B6" s="374"/>
      <c r="C6" s="376"/>
      <c r="D6" s="97" t="s">
        <v>368</v>
      </c>
      <c r="E6" s="97" t="s">
        <v>370</v>
      </c>
      <c r="F6" s="376" t="s">
        <v>372</v>
      </c>
      <c r="G6" s="97" t="s">
        <v>368</v>
      </c>
      <c r="H6" s="97" t="s">
        <v>370</v>
      </c>
      <c r="I6" s="376" t="s">
        <v>372</v>
      </c>
      <c r="J6" s="391" t="s">
        <v>102</v>
      </c>
      <c r="K6" s="391" t="s">
        <v>96</v>
      </c>
      <c r="L6" s="391" t="s">
        <v>103</v>
      </c>
    </row>
    <row r="7" spans="2:12" ht="16" customHeight="1">
      <c r="B7" s="374"/>
      <c r="C7" s="376"/>
      <c r="D7" s="97" t="s">
        <v>369</v>
      </c>
      <c r="E7" s="97" t="s">
        <v>371</v>
      </c>
      <c r="F7" s="376"/>
      <c r="G7" s="97" t="s">
        <v>369</v>
      </c>
      <c r="H7" s="97" t="s">
        <v>371</v>
      </c>
      <c r="I7" s="376"/>
      <c r="J7" s="391"/>
      <c r="K7" s="391"/>
      <c r="L7" s="391"/>
    </row>
    <row r="8" spans="2:12" ht="15">
      <c r="B8" s="9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  <c r="L8" s="99">
        <v>11</v>
      </c>
    </row>
    <row r="9" spans="2:15" ht="16" customHeight="1">
      <c r="B9" s="111" t="s">
        <v>59</v>
      </c>
      <c r="C9" s="101" t="s">
        <v>293</v>
      </c>
      <c r="D9" s="102">
        <v>5388</v>
      </c>
      <c r="E9" s="102">
        <v>239362</v>
      </c>
      <c r="F9" s="102">
        <v>53</v>
      </c>
      <c r="G9" s="102">
        <v>2476</v>
      </c>
      <c r="H9" s="102">
        <v>316072</v>
      </c>
      <c r="I9" s="102">
        <v>2</v>
      </c>
      <c r="J9" s="107">
        <f>G9/D9*100</f>
        <v>45.953971789161095</v>
      </c>
      <c r="K9" s="107">
        <f>H9/E9*100</f>
        <v>132.04769345175927</v>
      </c>
      <c r="L9" s="107">
        <f>I9/F9*100</f>
        <v>3.7735849056603774</v>
      </c>
      <c r="N9" s="15"/>
      <c r="O9" s="15"/>
    </row>
    <row r="10" spans="2:16" ht="16" customHeight="1">
      <c r="B10" s="111" t="s">
        <v>60</v>
      </c>
      <c r="C10" s="101" t="s">
        <v>294</v>
      </c>
      <c r="D10" s="102">
        <v>83815</v>
      </c>
      <c r="E10" s="102">
        <v>365781</v>
      </c>
      <c r="F10" s="102">
        <v>2908</v>
      </c>
      <c r="G10" s="102">
        <v>96430</v>
      </c>
      <c r="H10" s="102">
        <v>321742</v>
      </c>
      <c r="I10" s="102">
        <v>1776</v>
      </c>
      <c r="J10" s="107">
        <f t="shared" si="0" ref="J10:J16">G10/D10*100</f>
        <v>115.0510051900018</v>
      </c>
      <c r="K10" s="107">
        <f t="shared" si="1" ref="K10:K16">H10/E10*100</f>
        <v>87.96028224538726</v>
      </c>
      <c r="L10" s="107">
        <f t="shared" si="2" ref="L10:L16">I10/F10*100</f>
        <v>61.07290233837689</v>
      </c>
      <c r="N10" s="15"/>
      <c r="O10" s="15"/>
      <c r="P10" s="15"/>
    </row>
    <row r="11" spans="2:16" ht="16" customHeight="1">
      <c r="B11" s="111" t="s">
        <v>61</v>
      </c>
      <c r="C11" s="101" t="s">
        <v>295</v>
      </c>
      <c r="D11" s="102">
        <v>2541376</v>
      </c>
      <c r="E11" s="102">
        <v>4127079</v>
      </c>
      <c r="F11" s="102">
        <v>359931</v>
      </c>
      <c r="G11" s="102">
        <v>2863521</v>
      </c>
      <c r="H11" s="102">
        <v>4366660</v>
      </c>
      <c r="I11" s="102">
        <v>307700</v>
      </c>
      <c r="J11" s="107">
        <f t="shared" si="0"/>
        <v>112.67600701352339</v>
      </c>
      <c r="K11" s="107">
        <f t="shared" si="1"/>
        <v>105.80509847279396</v>
      </c>
      <c r="L11" s="107">
        <f t="shared" si="2"/>
        <v>85.48860753866714</v>
      </c>
      <c r="N11" s="15"/>
      <c r="O11" s="15"/>
      <c r="P11" s="15"/>
    </row>
    <row r="12" spans="2:14" ht="16" customHeight="1">
      <c r="B12" s="111" t="s">
        <v>62</v>
      </c>
      <c r="C12" s="101" t="s">
        <v>296</v>
      </c>
      <c r="D12" s="102">
        <v>660331</v>
      </c>
      <c r="E12" s="102">
        <v>0</v>
      </c>
      <c r="F12" s="102">
        <v>2</v>
      </c>
      <c r="G12" s="102">
        <v>350250</v>
      </c>
      <c r="H12" s="102">
        <v>0</v>
      </c>
      <c r="I12" s="102">
        <v>943</v>
      </c>
      <c r="J12" s="107">
        <f t="shared" si="0"/>
        <v>53.0415806618196</v>
      </c>
      <c r="K12" s="107" t="s">
        <v>23</v>
      </c>
      <c r="L12" s="107">
        <f t="shared" si="2"/>
        <v>47150</v>
      </c>
      <c r="N12" s="15"/>
    </row>
    <row r="13" spans="2:15" ht="16" customHeight="1">
      <c r="B13" s="111" t="s">
        <v>63</v>
      </c>
      <c r="C13" s="101" t="s">
        <v>297</v>
      </c>
      <c r="D13" s="102">
        <v>16614</v>
      </c>
      <c r="E13" s="102">
        <v>69479</v>
      </c>
      <c r="F13" s="102">
        <v>55</v>
      </c>
      <c r="G13" s="102">
        <v>17639</v>
      </c>
      <c r="H13" s="102">
        <v>98726</v>
      </c>
      <c r="I13" s="102">
        <v>0</v>
      </c>
      <c r="J13" s="107">
        <f t="shared" si="0"/>
        <v>106.16949560611533</v>
      </c>
      <c r="K13" s="107">
        <f t="shared" si="1"/>
        <v>142.09473366053052</v>
      </c>
      <c r="L13" s="107">
        <f t="shared" si="2"/>
        <v>0</v>
      </c>
      <c r="N13" s="15"/>
      <c r="O13" s="15"/>
    </row>
    <row r="14" spans="2:16" ht="16" customHeight="1">
      <c r="B14" s="111" t="s">
        <v>64</v>
      </c>
      <c r="C14" s="101" t="s">
        <v>298</v>
      </c>
      <c r="D14" s="102">
        <v>389574</v>
      </c>
      <c r="E14" s="102">
        <v>7411302</v>
      </c>
      <c r="F14" s="162">
        <v>221498</v>
      </c>
      <c r="G14" s="102">
        <v>427813</v>
      </c>
      <c r="H14" s="102">
        <v>8099055</v>
      </c>
      <c r="I14" s="162">
        <v>186411</v>
      </c>
      <c r="J14" s="107">
        <f t="shared" si="0"/>
        <v>109.81559344309426</v>
      </c>
      <c r="K14" s="107">
        <f t="shared" si="1"/>
        <v>109.27978646666942</v>
      </c>
      <c r="L14" s="107">
        <f t="shared" si="2"/>
        <v>84.1592249139947</v>
      </c>
      <c r="N14" s="15"/>
      <c r="O14" s="15"/>
      <c r="P14" s="15"/>
    </row>
    <row r="15" spans="2:15" ht="16" customHeight="1">
      <c r="B15" s="111" t="s">
        <v>65</v>
      </c>
      <c r="C15" s="101" t="s">
        <v>242</v>
      </c>
      <c r="D15" s="102">
        <v>5957</v>
      </c>
      <c r="E15" s="102">
        <v>11534</v>
      </c>
      <c r="F15" s="102">
        <v>968</v>
      </c>
      <c r="G15" s="102">
        <v>7450</v>
      </c>
      <c r="H15" s="102">
        <v>11160</v>
      </c>
      <c r="I15" s="102">
        <v>220</v>
      </c>
      <c r="J15" s="107">
        <f t="shared" si="0"/>
        <v>125.06295114990766</v>
      </c>
      <c r="K15" s="107">
        <f t="shared" si="1"/>
        <v>96.7574128663083</v>
      </c>
      <c r="L15" s="107">
        <f t="shared" si="2"/>
        <v>22.727272727272727</v>
      </c>
      <c r="N15" s="15"/>
      <c r="O15" s="15"/>
    </row>
    <row r="16" spans="2:16" ht="20" customHeight="1">
      <c r="B16" s="376" t="s">
        <v>182</v>
      </c>
      <c r="C16" s="376"/>
      <c r="D16" s="105">
        <f>SUM(D9:D15)</f>
        <v>3703055</v>
      </c>
      <c r="E16" s="105">
        <f>SUM(E9:E15)</f>
        <v>12224537</v>
      </c>
      <c r="F16" s="105">
        <f>SUM(F9:F15)</f>
        <v>585415</v>
      </c>
      <c r="G16" s="105">
        <f>SUM(G9:G15)</f>
        <v>3765579</v>
      </c>
      <c r="H16" s="105">
        <f t="shared" si="3" ref="H16:I16">SUM(H9:H15)</f>
        <v>13213415</v>
      </c>
      <c r="I16" s="105">
        <f t="shared" si="3"/>
        <v>497052</v>
      </c>
      <c r="J16" s="121">
        <f t="shared" si="0"/>
        <v>101.68844373091947</v>
      </c>
      <c r="K16" s="121">
        <f t="shared" si="1"/>
        <v>108.0892879623989</v>
      </c>
      <c r="L16" s="121">
        <f t="shared" si="2"/>
        <v>84.90592144034574</v>
      </c>
      <c r="N16" s="15"/>
      <c r="O16" s="15"/>
      <c r="P16" s="15"/>
    </row>
    <row r="17" spans="3:12" ht="16">
      <c r="C17" s="6"/>
      <c r="D17" s="6"/>
      <c r="E17" s="6"/>
      <c r="F17" s="6"/>
      <c r="G17" s="6"/>
      <c r="H17" s="6"/>
      <c r="I17" s="6"/>
      <c r="J17" s="6"/>
      <c r="K17" s="6"/>
      <c r="L17" s="12"/>
    </row>
    <row r="18" spans="4:9" ht="15">
      <c r="D18" s="15"/>
      <c r="E18" s="15"/>
      <c r="F18" s="15"/>
      <c r="G18" s="15"/>
      <c r="H18" s="15"/>
      <c r="I18" s="15"/>
    </row>
    <row r="19" spans="4:9" ht="15">
      <c r="D19" s="26"/>
      <c r="E19" s="26"/>
      <c r="F19" s="26"/>
      <c r="G19" s="26"/>
      <c r="H19" s="26"/>
      <c r="I19" s="26"/>
    </row>
    <row r="20" spans="9:9" ht="15">
      <c r="I20" s="15"/>
    </row>
  </sheetData>
  <mergeCells count="12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</mergeCells>
  <hyperlinks>
    <hyperlink ref="A1" location="'Pregled tabela'!A1" display="'Pregled tabela'!A1"/>
  </hyperlinks>
  <pageMargins left="0.7" right="0.7" top="0.75" bottom="0.75" header="0.3" footer="0.3"/>
  <pageSetup orientation="portrait" paperSize="1" r:id="rId2"/>
  <ignoredErrors>
    <ignoredError sqref="F16:I16 D16:E16" formulaRange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2298C68-50A7-4368-AFAD-955D0016290E}">
  <sheetPr>
    <pageSetUpPr fitToPage="1"/>
  </sheetPr>
  <dimension ref="B3:U24"/>
  <sheetViews>
    <sheetView workbookViewId="0" topLeftCell="A4">
      <selection pane="topLeft" activeCell="B22" sqref="B22:C22"/>
    </sheetView>
  </sheetViews>
  <sheetFormatPr defaultColWidth="8.834285714285713" defaultRowHeight="15"/>
  <cols>
    <col min="2" max="2" width="8.142857142857142" customWidth="1"/>
    <col min="3" max="3" width="27" customWidth="1"/>
    <col min="4" max="4" width="12" customWidth="1"/>
    <col min="5" max="5" width="11" customWidth="1"/>
    <col min="7" max="7" width="12.142857142857142" customWidth="1"/>
    <col min="8" max="8" width="12.285714285714286" customWidth="1"/>
    <col min="10" max="10" width="12.571428571428571" customWidth="1"/>
    <col min="11" max="11" width="11.714285714285714" customWidth="1"/>
    <col min="14" max="14" width="11.857142857142858" style="47" bestFit="1" customWidth="1"/>
    <col min="15" max="15" width="12.571428571428571" customWidth="1"/>
    <col min="17" max="17" width="10.571428571428571" bestFit="1" customWidth="1"/>
    <col min="18" max="18" width="10.857142857142858" customWidth="1"/>
    <col min="20" max="20" width="10.142857142857142" bestFit="1" customWidth="1"/>
  </cols>
  <sheetData>
    <row r="3" spans="2:12" ht="17" thickBot="1">
      <c r="B3" s="60"/>
      <c r="C3" s="60"/>
      <c r="D3" s="81"/>
      <c r="E3" s="81"/>
      <c r="F3" s="81"/>
      <c r="G3" s="81"/>
      <c r="H3" s="81"/>
      <c r="I3" s="81"/>
      <c r="J3" s="81"/>
      <c r="K3" s="81"/>
      <c r="L3" s="174" t="s">
        <v>453</v>
      </c>
    </row>
    <row r="4" spans="2:12" ht="25" customHeight="1" thickTop="1">
      <c r="B4" s="379" t="s">
        <v>704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</row>
    <row r="5" spans="2:12" ht="16">
      <c r="B5" s="392" t="s">
        <v>143</v>
      </c>
      <c r="C5" s="376" t="s">
        <v>175</v>
      </c>
      <c r="D5" s="390">
        <v>44561</v>
      </c>
      <c r="E5" s="385"/>
      <c r="F5" s="385"/>
      <c r="G5" s="378">
        <v>44926</v>
      </c>
      <c r="H5" s="376"/>
      <c r="I5" s="376"/>
      <c r="J5" s="378">
        <v>45291</v>
      </c>
      <c r="K5" s="376"/>
      <c r="L5" s="376"/>
    </row>
    <row r="6" spans="2:12" ht="17">
      <c r="B6" s="392"/>
      <c r="C6" s="376"/>
      <c r="D6" s="97" t="s">
        <v>206</v>
      </c>
      <c r="E6" s="97" t="s">
        <v>84</v>
      </c>
      <c r="F6" s="97" t="s">
        <v>85</v>
      </c>
      <c r="G6" s="97" t="s">
        <v>206</v>
      </c>
      <c r="H6" s="97" t="s">
        <v>84</v>
      </c>
      <c r="I6" s="97" t="s">
        <v>85</v>
      </c>
      <c r="J6" s="97" t="s">
        <v>206</v>
      </c>
      <c r="K6" s="97" t="s">
        <v>84</v>
      </c>
      <c r="L6" s="97" t="s">
        <v>85</v>
      </c>
    </row>
    <row r="7" spans="2:14" s="41" customFormat="1" ht="14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  <c r="N7" s="48"/>
    </row>
    <row r="8" spans="2:12" ht="16.5" customHeight="1">
      <c r="B8" s="180"/>
      <c r="C8" s="135" t="s">
        <v>374</v>
      </c>
      <c r="D8" s="133"/>
      <c r="E8" s="133"/>
      <c r="F8" s="133"/>
      <c r="G8" s="133"/>
      <c r="H8" s="133"/>
      <c r="I8" s="133"/>
      <c r="J8" s="133"/>
      <c r="K8" s="133"/>
      <c r="L8" s="133"/>
    </row>
    <row r="9" spans="2:21" ht="23" customHeight="1">
      <c r="B9" s="116" t="s">
        <v>59</v>
      </c>
      <c r="C9" s="66" t="s">
        <v>701</v>
      </c>
      <c r="D9" s="109">
        <v>6770321</v>
      </c>
      <c r="E9" s="109">
        <v>66945</v>
      </c>
      <c r="F9" s="103">
        <f>E9/D9*100</f>
        <v>0.9888009741340181</v>
      </c>
      <c r="G9" s="109">
        <v>7169779</v>
      </c>
      <c r="H9" s="109">
        <v>76991</v>
      </c>
      <c r="I9" s="103">
        <f>H9/G9*100</f>
        <v>1.0738266828029148</v>
      </c>
      <c r="J9" s="109">
        <v>7458567</v>
      </c>
      <c r="K9" s="109">
        <v>93177</v>
      </c>
      <c r="L9" s="103">
        <f>K9/J9*100</f>
        <v>1.249261419787474</v>
      </c>
      <c r="N9" s="15"/>
      <c r="O9" s="26"/>
      <c r="Q9" s="15"/>
      <c r="R9" s="15"/>
      <c r="T9" s="15"/>
      <c r="U9" s="15"/>
    </row>
    <row r="10" spans="2:21" ht="23" customHeight="1">
      <c r="B10" s="116" t="s">
        <v>60</v>
      </c>
      <c r="C10" s="66" t="s">
        <v>702</v>
      </c>
      <c r="D10" s="109">
        <v>925089</v>
      </c>
      <c r="E10" s="109">
        <v>114323</v>
      </c>
      <c r="F10" s="103">
        <f t="shared" si="0" ref="F10:F11">E10/D10*100</f>
        <v>12.358054198028515</v>
      </c>
      <c r="G10" s="109">
        <v>892521</v>
      </c>
      <c r="H10" s="109">
        <v>102569</v>
      </c>
      <c r="I10" s="103">
        <f t="shared" si="1" ref="I10:I21">H10/G10*100</f>
        <v>11.49205452868896</v>
      </c>
      <c r="J10" s="109">
        <v>954625</v>
      </c>
      <c r="K10" s="109">
        <v>107019</v>
      </c>
      <c r="L10" s="103">
        <f t="shared" si="2" ref="L10:L22">K10/J10*100</f>
        <v>11.210580070708394</v>
      </c>
      <c r="N10" s="15"/>
      <c r="O10" s="26"/>
      <c r="Q10" s="15"/>
      <c r="R10" s="15"/>
      <c r="T10" s="15"/>
      <c r="U10" s="15"/>
    </row>
    <row r="11" spans="2:21" ht="23" customHeight="1">
      <c r="B11" s="116" t="s">
        <v>61</v>
      </c>
      <c r="C11" s="66" t="s">
        <v>703</v>
      </c>
      <c r="D11" s="109">
        <v>582085</v>
      </c>
      <c r="E11" s="109">
        <v>437552</v>
      </c>
      <c r="F11" s="103">
        <f t="shared" si="0"/>
        <v>75.16977760979925</v>
      </c>
      <c r="G11" s="109">
        <v>428333</v>
      </c>
      <c r="H11" s="109">
        <v>355323</v>
      </c>
      <c r="I11" s="103">
        <f t="shared" si="1"/>
        <v>82.95485054852183</v>
      </c>
      <c r="J11" s="109">
        <v>349575</v>
      </c>
      <c r="K11" s="109">
        <v>290869</v>
      </c>
      <c r="L11" s="103">
        <f t="shared" si="2"/>
        <v>83.20646499320603</v>
      </c>
      <c r="N11" s="15"/>
      <c r="O11" s="26"/>
      <c r="Q11" s="27"/>
      <c r="R11" s="27"/>
      <c r="T11" s="15"/>
      <c r="U11" s="15"/>
    </row>
    <row r="12" spans="2:21" ht="23" customHeight="1">
      <c r="B12" s="367" t="s">
        <v>186</v>
      </c>
      <c r="C12" s="367"/>
      <c r="D12" s="146">
        <f>SUM(D9:D11)</f>
        <v>8277495</v>
      </c>
      <c r="E12" s="146">
        <f>SUM(E9:E11)</f>
        <v>618820</v>
      </c>
      <c r="F12" s="173">
        <f>E12/D12*100</f>
        <v>7.47593323825626</v>
      </c>
      <c r="G12" s="146">
        <f>SUM(G9:G11)</f>
        <v>8490633</v>
      </c>
      <c r="H12" s="146">
        <f>SUM(H9:H11)</f>
        <v>534883</v>
      </c>
      <c r="I12" s="173">
        <f t="shared" si="1"/>
        <v>6.299683427607812</v>
      </c>
      <c r="J12" s="146">
        <f>SUM(J9:J11)</f>
        <v>8762767</v>
      </c>
      <c r="K12" s="146">
        <f>SUM(K9:K11)</f>
        <v>491065</v>
      </c>
      <c r="L12" s="173">
        <f t="shared" si="2"/>
        <v>5.6039947199326425</v>
      </c>
      <c r="N12" s="15"/>
      <c r="O12" s="26"/>
      <c r="Q12" s="27"/>
      <c r="R12" s="27"/>
      <c r="T12" s="15"/>
      <c r="U12" s="15"/>
    </row>
    <row r="13" spans="2:18" ht="19.5" customHeight="1">
      <c r="B13" s="181"/>
      <c r="C13" s="64" t="s">
        <v>375</v>
      </c>
      <c r="D13" s="151"/>
      <c r="E13" s="151"/>
      <c r="F13" s="103"/>
      <c r="G13" s="151"/>
      <c r="H13" s="151"/>
      <c r="I13" s="103"/>
      <c r="J13" s="151"/>
      <c r="K13" s="151"/>
      <c r="L13" s="103"/>
      <c r="N13" s="15"/>
      <c r="O13" s="26"/>
      <c r="Q13" s="27"/>
      <c r="R13" s="27"/>
    </row>
    <row r="14" spans="2:21" ht="20.25" customHeight="1">
      <c r="B14" s="116" t="s">
        <v>62</v>
      </c>
      <c r="C14" s="66" t="s">
        <v>701</v>
      </c>
      <c r="D14" s="109">
        <v>6748669</v>
      </c>
      <c r="E14" s="109">
        <v>82526</v>
      </c>
      <c r="F14" s="103">
        <f>E14/D14*100</f>
        <v>1.2228485350222391</v>
      </c>
      <c r="G14" s="109">
        <v>7044253</v>
      </c>
      <c r="H14" s="109">
        <v>77844</v>
      </c>
      <c r="I14" s="103">
        <f t="shared" si="1"/>
        <v>1.105071041599443</v>
      </c>
      <c r="J14" s="109">
        <v>7802519</v>
      </c>
      <c r="K14" s="109">
        <v>79520</v>
      </c>
      <c r="L14" s="103">
        <f t="shared" si="2"/>
        <v>1.0191580437035783</v>
      </c>
      <c r="N14" s="15"/>
      <c r="O14" s="26"/>
      <c r="Q14" s="27"/>
      <c r="R14" s="27"/>
      <c r="T14" s="15"/>
      <c r="U14" s="15"/>
    </row>
    <row r="15" spans="2:21" ht="23" customHeight="1">
      <c r="B15" s="116" t="s">
        <v>63</v>
      </c>
      <c r="C15" s="66" t="s">
        <v>702</v>
      </c>
      <c r="D15" s="109">
        <v>425538</v>
      </c>
      <c r="E15" s="109">
        <v>43166</v>
      </c>
      <c r="F15" s="103">
        <f t="shared" si="3" ref="F15:F17">E15/D15*100</f>
        <v>10.14386494273132</v>
      </c>
      <c r="G15" s="109">
        <v>607597</v>
      </c>
      <c r="H15" s="109">
        <v>70735</v>
      </c>
      <c r="I15" s="103">
        <f t="shared" si="1"/>
        <v>11.641762549848007</v>
      </c>
      <c r="J15" s="109">
        <v>582534</v>
      </c>
      <c r="K15" s="153">
        <v>63195</v>
      </c>
      <c r="L15" s="103">
        <f t="shared" si="2"/>
        <v>10.848293833492981</v>
      </c>
      <c r="N15" s="15"/>
      <c r="O15" s="26"/>
      <c r="Q15" s="27"/>
      <c r="R15" s="27"/>
      <c r="T15" s="15"/>
      <c r="U15" s="15"/>
    </row>
    <row r="16" spans="2:21" ht="23" customHeight="1">
      <c r="B16" s="116" t="s">
        <v>64</v>
      </c>
      <c r="C16" s="66" t="s">
        <v>703</v>
      </c>
      <c r="D16" s="109">
        <v>439120</v>
      </c>
      <c r="E16" s="109">
        <v>355436</v>
      </c>
      <c r="F16" s="103">
        <f t="shared" si="3"/>
        <v>80.94279468026963</v>
      </c>
      <c r="G16" s="109">
        <v>370524</v>
      </c>
      <c r="H16" s="109">
        <v>311823</v>
      </c>
      <c r="I16" s="103">
        <f t="shared" si="1"/>
        <v>84.15730155131651</v>
      </c>
      <c r="J16" s="109">
        <v>328226</v>
      </c>
      <c r="K16" s="109">
        <v>275987</v>
      </c>
      <c r="L16" s="103">
        <f t="shared" si="2"/>
        <v>84.08444181752816</v>
      </c>
      <c r="N16" s="15"/>
      <c r="O16" s="26"/>
      <c r="Q16" s="27"/>
      <c r="R16" s="27"/>
      <c r="T16" s="15"/>
      <c r="U16" s="15"/>
    </row>
    <row r="17" spans="2:21" ht="23" customHeight="1">
      <c r="B17" s="367" t="s">
        <v>187</v>
      </c>
      <c r="C17" s="367"/>
      <c r="D17" s="146">
        <f>SUM(D14:D16)</f>
        <v>7613327</v>
      </c>
      <c r="E17" s="146">
        <f t="shared" si="4" ref="E17">SUM(E14:E16)</f>
        <v>481128</v>
      </c>
      <c r="F17" s="173">
        <f t="shared" si="3"/>
        <v>6.319549915562539</v>
      </c>
      <c r="G17" s="146">
        <f>SUM(G14:G16)</f>
        <v>8022374</v>
      </c>
      <c r="H17" s="146">
        <f t="shared" si="5" ref="H17">SUM(H14:H16)</f>
        <v>460402</v>
      </c>
      <c r="I17" s="173">
        <f t="shared" si="1"/>
        <v>5.738974523002792</v>
      </c>
      <c r="J17" s="146">
        <f>SUM(J14:J16)</f>
        <v>8713279</v>
      </c>
      <c r="K17" s="146">
        <f>SUM(K14:K16)</f>
        <v>418702</v>
      </c>
      <c r="L17" s="173">
        <f t="shared" si="2"/>
        <v>4.805332183211395</v>
      </c>
      <c r="N17" s="15"/>
      <c r="O17" s="26"/>
      <c r="Q17" s="27"/>
      <c r="R17" s="27"/>
      <c r="T17" s="15"/>
      <c r="U17" s="15"/>
    </row>
    <row r="18" spans="2:18" ht="16.5" customHeight="1">
      <c r="B18" s="181"/>
      <c r="C18" s="182" t="s">
        <v>376</v>
      </c>
      <c r="D18" s="151"/>
      <c r="E18" s="151"/>
      <c r="F18" s="183"/>
      <c r="G18" s="151"/>
      <c r="H18" s="151"/>
      <c r="I18" s="103"/>
      <c r="J18" s="151"/>
      <c r="K18" s="151"/>
      <c r="L18" s="103"/>
      <c r="N18" s="15"/>
      <c r="O18" s="26"/>
      <c r="Q18" s="27"/>
      <c r="R18" s="27"/>
    </row>
    <row r="19" spans="2:21" ht="23" customHeight="1">
      <c r="B19" s="116" t="s">
        <v>65</v>
      </c>
      <c r="C19" s="184" t="s">
        <v>701</v>
      </c>
      <c r="D19" s="162">
        <f t="shared" si="6" ref="D19:E21">D9+D14</f>
        <v>13518990</v>
      </c>
      <c r="E19" s="162">
        <f t="shared" si="6"/>
        <v>149471</v>
      </c>
      <c r="F19" s="185">
        <f>E19/D19*100</f>
        <v>1.105637329415881</v>
      </c>
      <c r="G19" s="162">
        <f t="shared" si="7" ref="G19:H21">G9+G14</f>
        <v>14214032</v>
      </c>
      <c r="H19" s="162">
        <f t="shared" si="7"/>
        <v>154835</v>
      </c>
      <c r="I19" s="186">
        <f t="shared" si="1"/>
        <v>1.0893109006649204</v>
      </c>
      <c r="J19" s="162">
        <f t="shared" si="8" ref="J19:K21">J9+J14</f>
        <v>15261086</v>
      </c>
      <c r="K19" s="162">
        <f>K9+K14</f>
        <v>172697</v>
      </c>
      <c r="L19" s="186">
        <f t="shared" si="2"/>
        <v>1.131616714564088</v>
      </c>
      <c r="M19" s="15"/>
      <c r="N19" s="15"/>
      <c r="O19" s="26"/>
      <c r="Q19" s="27"/>
      <c r="R19" s="27"/>
      <c r="T19" s="15"/>
      <c r="U19" s="15"/>
    </row>
    <row r="20" spans="2:21" ht="23" customHeight="1">
      <c r="B20" s="116" t="s">
        <v>66</v>
      </c>
      <c r="C20" s="108" t="s">
        <v>702</v>
      </c>
      <c r="D20" s="162">
        <f t="shared" si="6"/>
        <v>1350627</v>
      </c>
      <c r="E20" s="162">
        <f t="shared" si="6"/>
        <v>157489</v>
      </c>
      <c r="F20" s="185">
        <f t="shared" si="9" ref="F20:F22">E20/D20*100</f>
        <v>11.66043622702641</v>
      </c>
      <c r="G20" s="162">
        <f t="shared" si="7"/>
        <v>1500118</v>
      </c>
      <c r="H20" s="162">
        <f t="shared" si="7"/>
        <v>173304</v>
      </c>
      <c r="I20" s="186">
        <f t="shared" si="1"/>
        <v>11.552691188293188</v>
      </c>
      <c r="J20" s="162">
        <f t="shared" si="8"/>
        <v>1537159</v>
      </c>
      <c r="K20" s="162">
        <f t="shared" si="8"/>
        <v>170214</v>
      </c>
      <c r="L20" s="186">
        <f t="shared" si="2"/>
        <v>11.073285196911966</v>
      </c>
      <c r="M20" s="15"/>
      <c r="N20" s="15"/>
      <c r="O20" s="26"/>
      <c r="Q20" s="27"/>
      <c r="R20" s="27"/>
      <c r="T20" s="15"/>
      <c r="U20" s="15"/>
    </row>
    <row r="21" spans="2:21" ht="23" customHeight="1">
      <c r="B21" s="116" t="s">
        <v>67</v>
      </c>
      <c r="C21" s="108" t="s">
        <v>703</v>
      </c>
      <c r="D21" s="162">
        <f t="shared" si="6"/>
        <v>1021205</v>
      </c>
      <c r="E21" s="162">
        <f t="shared" si="6"/>
        <v>792988</v>
      </c>
      <c r="F21" s="185">
        <f t="shared" si="9"/>
        <v>77.65218540841457</v>
      </c>
      <c r="G21" s="162">
        <f t="shared" si="7"/>
        <v>798857</v>
      </c>
      <c r="H21" s="162">
        <f t="shared" si="7"/>
        <v>667146</v>
      </c>
      <c r="I21" s="186">
        <f t="shared" si="1"/>
        <v>83.51256858236205</v>
      </c>
      <c r="J21" s="162">
        <f t="shared" si="8"/>
        <v>677801</v>
      </c>
      <c r="K21" s="162">
        <f t="shared" si="8"/>
        <v>566856</v>
      </c>
      <c r="L21" s="186">
        <f t="shared" si="2"/>
        <v>83.63162639181706</v>
      </c>
      <c r="M21" s="15"/>
      <c r="N21" s="15"/>
      <c r="O21" s="26"/>
      <c r="Q21" s="15"/>
      <c r="R21" s="15"/>
      <c r="T21" s="15"/>
      <c r="U21" s="15"/>
    </row>
    <row r="22" spans="2:21" ht="23" customHeight="1">
      <c r="B22" s="374" t="s">
        <v>377</v>
      </c>
      <c r="C22" s="374"/>
      <c r="D22" s="178">
        <f>SUM(D19:D21)</f>
        <v>15890822</v>
      </c>
      <c r="E22" s="178">
        <f>SUM(E19:E21)</f>
        <v>1099948</v>
      </c>
      <c r="F22" s="179">
        <f t="shared" si="9"/>
        <v>6.921907501072003</v>
      </c>
      <c r="G22" s="178">
        <f>SUM(G19:G21)</f>
        <v>16513007</v>
      </c>
      <c r="H22" s="178">
        <f>SUM(H19:H21)</f>
        <v>995285</v>
      </c>
      <c r="I22" s="173">
        <f>H22/G22*100</f>
        <v>6.0272789807453</v>
      </c>
      <c r="J22" s="178">
        <f>SUM(J19:J21)</f>
        <v>17476046</v>
      </c>
      <c r="K22" s="178">
        <f>SUM(K19:K21)</f>
        <v>909767</v>
      </c>
      <c r="L22" s="173">
        <f t="shared" si="2"/>
        <v>5.205794262615239</v>
      </c>
      <c r="N22" s="15"/>
      <c r="O22" s="26"/>
      <c r="Q22" s="15"/>
      <c r="R22" s="15"/>
      <c r="T22" s="15"/>
      <c r="U22" s="15"/>
    </row>
    <row r="23" spans="14:15" ht="15">
      <c r="N23" s="15"/>
      <c r="O23" s="15"/>
    </row>
    <row r="24" spans="4:11" ht="15">
      <c r="D24" s="15"/>
      <c r="J24" s="15"/>
      <c r="K24" s="15"/>
    </row>
  </sheetData>
  <mergeCells count="9">
    <mergeCell ref="B4:L4"/>
    <mergeCell ref="B5:B6"/>
    <mergeCell ref="B12:C12"/>
    <mergeCell ref="B17:C17"/>
    <mergeCell ref="B22:C22"/>
    <mergeCell ref="C5:C6"/>
    <mergeCell ref="D5:F5"/>
    <mergeCell ref="G5:I5"/>
    <mergeCell ref="J5:L5"/>
  </mergeCells>
  <hyperlinks>
    <hyperlink ref="A1" location="'Pregled tabela'!A1" display="'Pregled tabela'!A1"/>
  </hyperlinks>
  <pageMargins left="0.7" right="0.7" top="0.75" bottom="0.75" header="0.3" footer="0.3"/>
  <pageSetup fitToHeight="0" orientation="landscape" paperSize="1" scale="75" r:id="rId2"/>
  <ignoredErrors>
    <ignoredError sqref="F12 I12 I17 F17 F19:F22 I19:I22" formula="1"/>
  </ignoredErrors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B068F34-89DC-4F12-9F07-C1FEB40C3A4F}">
  <dimension ref="B2:J18"/>
  <sheetViews>
    <sheetView workbookViewId="0" topLeftCell="A1">
      <selection pane="topLeft" activeCell="B19" sqref="B19"/>
    </sheetView>
  </sheetViews>
  <sheetFormatPr defaultColWidth="8.834285714285713" defaultRowHeight="15"/>
  <cols>
    <col min="2" max="2" width="7.714285714285714" customWidth="1"/>
    <col min="3" max="3" width="65.28571428571429" customWidth="1"/>
    <col min="4" max="4" width="18" customWidth="1"/>
    <col min="5" max="5" width="17.571428571428573" customWidth="1"/>
    <col min="6" max="6" width="18.142857142857142" customWidth="1"/>
    <col min="8" max="9" width="10.142857142857142" bestFit="1" customWidth="1"/>
  </cols>
  <sheetData>
    <row r="2" spans="3:6" ht="16">
      <c r="C2" s="9"/>
      <c r="D2" s="4"/>
      <c r="E2" s="4"/>
      <c r="F2" s="11"/>
    </row>
    <row r="3" spans="2:6" ht="17" thickBot="1">
      <c r="B3" s="60"/>
      <c r="C3" s="60"/>
      <c r="D3" s="60"/>
      <c r="E3" s="60"/>
      <c r="F3" s="91" t="s">
        <v>115</v>
      </c>
    </row>
    <row r="4" spans="2:6" ht="25" customHeight="1" thickTop="1">
      <c r="B4" s="379" t="s">
        <v>378</v>
      </c>
      <c r="C4" s="379"/>
      <c r="D4" s="379"/>
      <c r="E4" s="379"/>
      <c r="F4" s="379"/>
    </row>
    <row r="5" spans="2:6" ht="20" customHeight="1">
      <c r="B5" s="132" t="s">
        <v>143</v>
      </c>
      <c r="C5" s="97" t="s">
        <v>175</v>
      </c>
      <c r="D5" s="187" t="s">
        <v>146</v>
      </c>
      <c r="E5" s="97" t="s">
        <v>150</v>
      </c>
      <c r="F5" s="97" t="s">
        <v>155</v>
      </c>
    </row>
    <row r="6" spans="2:6" s="41" customFormat="1" ht="15.75" customHeight="1">
      <c r="B6" s="98">
        <v>1</v>
      </c>
      <c r="C6" s="99">
        <v>2</v>
      </c>
      <c r="D6" s="176">
        <v>3</v>
      </c>
      <c r="E6" s="176">
        <v>4</v>
      </c>
      <c r="F6" s="99">
        <v>5</v>
      </c>
    </row>
    <row r="7" spans="2:10" ht="17">
      <c r="B7" s="65" t="s">
        <v>59</v>
      </c>
      <c r="C7" s="66" t="s">
        <v>705</v>
      </c>
      <c r="D7" s="71">
        <v>3.50</v>
      </c>
      <c r="E7" s="71">
        <v>2.6255</v>
      </c>
      <c r="F7" s="71">
        <v>2.095342466910509</v>
      </c>
      <c r="H7" s="15"/>
      <c r="I7" s="27"/>
      <c r="J7" s="27"/>
    </row>
    <row r="8" spans="2:10" ht="17">
      <c r="B8" s="65" t="s">
        <v>60</v>
      </c>
      <c r="C8" s="66" t="s">
        <v>706</v>
      </c>
      <c r="D8" s="71">
        <v>77.9</v>
      </c>
      <c r="E8" s="71">
        <v>83.67</v>
      </c>
      <c r="F8" s="71">
        <v>83.9454504481176</v>
      </c>
      <c r="H8" s="15"/>
      <c r="I8" s="27"/>
      <c r="J8" s="27"/>
    </row>
    <row r="9" spans="2:10" ht="17">
      <c r="B9" s="65" t="s">
        <v>61</v>
      </c>
      <c r="C9" s="66" t="s">
        <v>707</v>
      </c>
      <c r="D9" s="71">
        <v>4</v>
      </c>
      <c r="E9" s="71">
        <v>3.50</v>
      </c>
      <c r="F9" s="71">
        <v>3.06667439384835</v>
      </c>
      <c r="H9" s="15"/>
      <c r="I9" s="27"/>
      <c r="J9" s="27"/>
    </row>
    <row r="10" spans="2:10" ht="17">
      <c r="B10" s="65" t="s">
        <v>62</v>
      </c>
      <c r="C10" s="108" t="s">
        <v>708</v>
      </c>
      <c r="D10" s="71">
        <v>6.426453540855914</v>
      </c>
      <c r="E10" s="71">
        <v>4.837737911695913</v>
      </c>
      <c r="F10" s="71">
        <v>3.8784574039230617</v>
      </c>
      <c r="H10" s="15"/>
      <c r="I10" s="27"/>
      <c r="J10" s="27"/>
    </row>
    <row r="11" spans="2:10" ht="17">
      <c r="B11" s="65" t="s">
        <v>63</v>
      </c>
      <c r="C11" s="66" t="s">
        <v>709</v>
      </c>
      <c r="D11" s="71">
        <v>77.65218540841457</v>
      </c>
      <c r="E11" s="71">
        <v>83.51254794355928</v>
      </c>
      <c r="F11" s="71">
        <v>83.63162639181706</v>
      </c>
      <c r="H11" s="15"/>
      <c r="I11" s="27"/>
      <c r="J11" s="27"/>
    </row>
    <row r="12" spans="2:10" ht="17">
      <c r="B12" s="65" t="s">
        <v>64</v>
      </c>
      <c r="C12" s="66" t="s">
        <v>710</v>
      </c>
      <c r="D12" s="71">
        <v>6.921978224804199</v>
      </c>
      <c r="E12" s="71">
        <v>6</v>
      </c>
      <c r="F12" s="71">
        <v>5.205794262615239</v>
      </c>
      <c r="H12" s="15"/>
      <c r="I12" s="27"/>
      <c r="J12" s="27"/>
    </row>
    <row r="13" spans="2:10" ht="17">
      <c r="B13" s="65" t="s">
        <v>65</v>
      </c>
      <c r="C13" s="66" t="s">
        <v>379</v>
      </c>
      <c r="D13" s="71">
        <v>0.8418845516925252</v>
      </c>
      <c r="E13" s="71">
        <v>-0.40616267621780555</v>
      </c>
      <c r="F13" s="71">
        <v>0.09834955973079329</v>
      </c>
      <c r="H13" s="24"/>
      <c r="I13" s="27"/>
      <c r="J13" s="27"/>
    </row>
    <row r="14" spans="2:10" ht="17">
      <c r="B14" s="65" t="s">
        <v>66</v>
      </c>
      <c r="C14" s="66" t="s">
        <v>380</v>
      </c>
      <c r="D14" s="71">
        <v>26.18</v>
      </c>
      <c r="E14" s="71">
        <v>20.460005388687243</v>
      </c>
      <c r="F14" s="71">
        <v>16.353541919099065</v>
      </c>
      <c r="H14" s="24"/>
      <c r="I14" s="27"/>
      <c r="J14" s="27"/>
    </row>
    <row r="15" spans="2:10" ht="17">
      <c r="B15" s="65" t="s">
        <v>67</v>
      </c>
      <c r="C15" s="66" t="s">
        <v>381</v>
      </c>
      <c r="D15" s="71">
        <v>8.417239025311094</v>
      </c>
      <c r="E15" s="71">
        <v>4.733280194691551</v>
      </c>
      <c r="F15" s="71">
        <v>3.7065124973064347</v>
      </c>
      <c r="H15" s="24"/>
      <c r="I15" s="27"/>
      <c r="J15" s="27"/>
    </row>
    <row r="16" spans="2:10" ht="17">
      <c r="B16" s="65" t="s">
        <v>68</v>
      </c>
      <c r="C16" s="66" t="s">
        <v>382</v>
      </c>
      <c r="D16" s="71">
        <v>4.550655085230586</v>
      </c>
      <c r="E16" s="71">
        <v>3.5400275673594757</v>
      </c>
      <c r="F16" s="71">
        <v>2.80</v>
      </c>
      <c r="I16" s="27"/>
      <c r="J16" s="27"/>
    </row>
    <row r="18" spans="2:2" ht="15">
      <c r="B18" s="188" t="s">
        <v>711</v>
      </c>
    </row>
    <row r="21" ht="16.5" customHeight="1"/>
  </sheetData>
  <mergeCells count="1">
    <mergeCell ref="B4:F4"/>
  </mergeCells>
  <hyperlinks>
    <hyperlink ref="A1" location="'Pregled tabela'!A1" display="'Pregled tabela'!A1"/>
  </hyperlinks>
  <pageMargins left="0.7" right="0.7" top="0.75" bottom="0.75" header="0.3" footer="0.3"/>
  <pageSetup orientation="portrait" paperSize="9" r:id="rId2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CDE7FB2-3D71-45EC-8300-D86CC1560150}">
  <dimension ref="B2:L10"/>
  <sheetViews>
    <sheetView workbookViewId="0" topLeftCell="A1"/>
  </sheetViews>
  <sheetFormatPr defaultColWidth="8.834285714285713" defaultRowHeight="15"/>
  <cols>
    <col min="3" max="4" width="17.142857142857142" customWidth="1"/>
    <col min="5" max="5" width="13.571428571428571" customWidth="1"/>
    <col min="6" max="6" width="16.714285714285715" customWidth="1"/>
    <col min="7" max="7" width="13.571428571428571" customWidth="1"/>
    <col min="8" max="8" width="18.142857142857142" customWidth="1"/>
    <col min="9" max="9" width="10.714285714285714" customWidth="1"/>
  </cols>
  <sheetData>
    <row r="2" spans="3:9" ht="16">
      <c r="C2" s="2"/>
      <c r="D2" s="2"/>
      <c r="E2" s="2"/>
      <c r="F2" s="2"/>
      <c r="G2" s="2"/>
      <c r="H2" s="2"/>
      <c r="I2" s="2"/>
    </row>
    <row r="3" spans="2:9" ht="17" thickBot="1">
      <c r="B3" s="60"/>
      <c r="C3" s="189" t="s">
        <v>35</v>
      </c>
      <c r="D3" s="190"/>
      <c r="E3" s="190"/>
      <c r="F3" s="190"/>
      <c r="G3" s="190"/>
      <c r="H3" s="190"/>
      <c r="I3" s="91" t="s">
        <v>452</v>
      </c>
    </row>
    <row r="4" spans="2:9" ht="25" customHeight="1" thickTop="1">
      <c r="B4" s="379" t="s">
        <v>383</v>
      </c>
      <c r="C4" s="379"/>
      <c r="D4" s="379"/>
      <c r="E4" s="379"/>
      <c r="F4" s="379"/>
      <c r="G4" s="379"/>
      <c r="H4" s="379"/>
      <c r="I4" s="379"/>
    </row>
    <row r="5" spans="2:9" ht="16">
      <c r="B5" s="384" t="s">
        <v>143</v>
      </c>
      <c r="C5" s="376" t="s">
        <v>175</v>
      </c>
      <c r="D5" s="376" t="s">
        <v>147</v>
      </c>
      <c r="E5" s="376"/>
      <c r="F5" s="376" t="s">
        <v>151</v>
      </c>
      <c r="G5" s="376"/>
      <c r="H5" s="376" t="s">
        <v>156</v>
      </c>
      <c r="I5" s="376"/>
    </row>
    <row r="6" spans="2:9" ht="31.5" customHeight="1">
      <c r="B6" s="384"/>
      <c r="C6" s="376"/>
      <c r="D6" s="97" t="s">
        <v>208</v>
      </c>
      <c r="E6" s="97" t="s">
        <v>230</v>
      </c>
      <c r="F6" s="97" t="s">
        <v>209</v>
      </c>
      <c r="G6" s="97" t="s">
        <v>231</v>
      </c>
      <c r="H6" s="97" t="s">
        <v>210</v>
      </c>
      <c r="I6" s="97" t="s">
        <v>229</v>
      </c>
    </row>
    <row r="7" spans="2:9" ht="1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</row>
    <row r="8" spans="2:11" ht="17">
      <c r="B8" s="181" t="s">
        <v>59</v>
      </c>
      <c r="C8" s="112" t="s">
        <v>384</v>
      </c>
      <c r="D8" s="102">
        <v>293560</v>
      </c>
      <c r="E8" s="114">
        <v>14</v>
      </c>
      <c r="F8" s="102">
        <v>361381</v>
      </c>
      <c r="G8" s="114">
        <v>13</v>
      </c>
      <c r="H8" s="102">
        <v>516541</v>
      </c>
      <c r="I8" s="114">
        <v>13</v>
      </c>
      <c r="K8" s="15"/>
    </row>
    <row r="9" spans="2:11" ht="17">
      <c r="B9" s="181" t="s">
        <v>60</v>
      </c>
      <c r="C9" s="112" t="s">
        <v>385</v>
      </c>
      <c r="D9" s="102">
        <v>0</v>
      </c>
      <c r="E9" s="114">
        <v>0</v>
      </c>
      <c r="F9" s="102">
        <v>0</v>
      </c>
      <c r="G9" s="114">
        <v>0</v>
      </c>
      <c r="H9" s="102">
        <v>0</v>
      </c>
      <c r="I9" s="114">
        <v>0</v>
      </c>
      <c r="K9" s="15"/>
    </row>
    <row r="10" spans="2:12" ht="20" customHeight="1">
      <c r="B10" s="376" t="s">
        <v>182</v>
      </c>
      <c r="C10" s="376"/>
      <c r="D10" s="105">
        <f>D8-D9</f>
        <v>293560</v>
      </c>
      <c r="E10" s="97">
        <f>E8+E9</f>
        <v>14</v>
      </c>
      <c r="F10" s="105">
        <f>F8-F9</f>
        <v>361381</v>
      </c>
      <c r="G10" s="97">
        <f t="shared" si="0" ref="G10:I10">G8+G9</f>
        <v>13</v>
      </c>
      <c r="H10" s="105">
        <f>H8-H9</f>
        <v>516541</v>
      </c>
      <c r="I10" s="97">
        <f t="shared" si="0"/>
        <v>13</v>
      </c>
      <c r="K10" s="15"/>
      <c r="L10" s="26"/>
    </row>
  </sheetData>
  <mergeCells count="7">
    <mergeCell ref="B4:I4"/>
    <mergeCell ref="B5:B6"/>
    <mergeCell ref="B10:C10"/>
    <mergeCell ref="C5:C6"/>
    <mergeCell ref="D5:E5"/>
    <mergeCell ref="F5:G5"/>
    <mergeCell ref="H5:I5"/>
  </mergeCells>
  <hyperlinks>
    <hyperlink ref="A1" location="'Pregled tabela'!A1" display="'Pregled tabela'!A1"/>
  </hyperlinks>
  <pageMargins left="0.7" right="0.7" top="0.75" bottom="0.75" header="0.3" footer="0.3"/>
  <pageSetup orientation="landscape" paperSize="9" r:id="rId2"/>
  <ignoredErrors>
    <ignoredError sqref="E10:F10 G10:H10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dimension ref="B2:O22"/>
  <sheetViews>
    <sheetView workbookViewId="0" topLeftCell="A4"/>
  </sheetViews>
  <sheetFormatPr defaultColWidth="9.164285714285713" defaultRowHeight="15"/>
  <cols>
    <col min="2" max="2" width="7.142857142857143" customWidth="1"/>
    <col min="3" max="3" width="45.714285714285715" customWidth="1"/>
    <col min="4" max="4" width="18.571428571428573" customWidth="1"/>
    <col min="5" max="5" width="16" customWidth="1"/>
    <col min="6" max="6" width="12.571428571428571" customWidth="1"/>
    <col min="7" max="7" width="15" customWidth="1"/>
  </cols>
  <sheetData>
    <row r="2" spans="8:8" ht="15">
      <c r="H2" s="76"/>
    </row>
    <row r="4" spans="2:7" ht="16" thickBot="1">
      <c r="B4" s="60"/>
      <c r="C4" s="60"/>
      <c r="D4" s="60"/>
      <c r="E4" s="60"/>
      <c r="F4" s="60"/>
      <c r="G4" s="60"/>
    </row>
    <row r="5" spans="2:7" ht="25" customHeight="1" thickTop="1">
      <c r="B5" s="369" t="s">
        <v>174</v>
      </c>
      <c r="C5" s="369"/>
      <c r="D5" s="369"/>
      <c r="E5" s="369"/>
      <c r="F5" s="369"/>
      <c r="G5" s="369"/>
    </row>
    <row r="6" spans="2:7" ht="46.5" customHeight="1">
      <c r="B6" s="62" t="s">
        <v>143</v>
      </c>
      <c r="C6" s="63" t="s">
        <v>175</v>
      </c>
      <c r="D6" s="63" t="s">
        <v>177</v>
      </c>
      <c r="E6" s="63" t="s">
        <v>178</v>
      </c>
      <c r="F6" s="63" t="s">
        <v>179</v>
      </c>
      <c r="G6" s="63" t="s">
        <v>180</v>
      </c>
    </row>
    <row r="7" spans="2:7" ht="15" customHeight="1">
      <c r="B7" s="370">
        <v>44926</v>
      </c>
      <c r="C7" s="371"/>
      <c r="D7" s="64"/>
      <c r="E7" s="64"/>
      <c r="F7" s="64"/>
      <c r="G7" s="64"/>
    </row>
    <row r="8" spans="2:7" ht="17">
      <c r="B8" s="65" t="s">
        <v>59</v>
      </c>
      <c r="C8" s="66" t="s">
        <v>181</v>
      </c>
      <c r="D8" s="67">
        <v>398</v>
      </c>
      <c r="E8" s="67">
        <v>111</v>
      </c>
      <c r="F8" s="68">
        <v>27036</v>
      </c>
      <c r="G8" s="68">
        <v>1249</v>
      </c>
    </row>
    <row r="9" spans="2:15" ht="17">
      <c r="B9" s="65" t="s">
        <v>116</v>
      </c>
      <c r="C9" s="66" t="s">
        <v>204</v>
      </c>
      <c r="D9" s="67">
        <v>9</v>
      </c>
      <c r="E9" s="67">
        <v>19</v>
      </c>
      <c r="F9" s="67">
        <v>424</v>
      </c>
      <c r="G9" s="67">
        <v>35</v>
      </c>
      <c r="O9" s="15"/>
    </row>
    <row r="10" spans="2:13" ht="16">
      <c r="B10" s="367" t="s">
        <v>182</v>
      </c>
      <c r="C10" s="367"/>
      <c r="D10" s="69">
        <f>D8+D9</f>
        <v>407</v>
      </c>
      <c r="E10" s="69">
        <f t="shared" si="0" ref="E10:G10">E8+E9</f>
        <v>130</v>
      </c>
      <c r="F10" s="69">
        <f t="shared" si="0"/>
        <v>27460</v>
      </c>
      <c r="G10" s="69">
        <f t="shared" si="0"/>
        <v>1284</v>
      </c>
      <c r="M10" s="15"/>
    </row>
    <row r="11" spans="2:15" ht="15" customHeight="1">
      <c r="B11" s="370">
        <v>45291</v>
      </c>
      <c r="C11" s="371"/>
      <c r="D11" s="192"/>
      <c r="E11" s="192"/>
      <c r="F11" s="192"/>
      <c r="G11" s="192"/>
      <c r="O11" s="15"/>
    </row>
    <row r="12" spans="2:13" ht="18">
      <c r="B12" s="65" t="s">
        <v>59</v>
      </c>
      <c r="C12" s="66" t="s">
        <v>181</v>
      </c>
      <c r="D12" s="68">
        <v>392</v>
      </c>
      <c r="E12" s="68">
        <v>108</v>
      </c>
      <c r="F12" s="68">
        <v>26928</v>
      </c>
      <c r="G12" s="68">
        <v>1299</v>
      </c>
      <c r="J12" s="336"/>
      <c r="M12" s="15"/>
    </row>
    <row r="13" spans="2:15" ht="18">
      <c r="B13" s="65" t="s">
        <v>60</v>
      </c>
      <c r="C13" s="66" t="s">
        <v>204</v>
      </c>
      <c r="D13" s="68">
        <v>15</v>
      </c>
      <c r="E13" s="68">
        <v>11</v>
      </c>
      <c r="F13" s="68">
        <v>452</v>
      </c>
      <c r="G13" s="68">
        <v>59</v>
      </c>
      <c r="J13" s="336"/>
      <c r="O13" s="15"/>
    </row>
    <row r="14" spans="2:15" ht="16">
      <c r="B14" s="367" t="s">
        <v>182</v>
      </c>
      <c r="C14" s="367"/>
      <c r="D14" s="69">
        <f>D12+D13</f>
        <v>407</v>
      </c>
      <c r="E14" s="69">
        <f t="shared" si="1" ref="E14:G14">E12+E13</f>
        <v>119</v>
      </c>
      <c r="F14" s="69">
        <f t="shared" si="1"/>
        <v>27380</v>
      </c>
      <c r="G14" s="69">
        <f t="shared" si="1"/>
        <v>1358</v>
      </c>
      <c r="O14" s="15"/>
    </row>
    <row r="15" spans="4:7" ht="15">
      <c r="D15" s="15"/>
      <c r="E15" s="15"/>
      <c r="F15" s="15"/>
      <c r="G15" s="15"/>
    </row>
    <row r="16" spans="15:15" ht="15">
      <c r="O16" s="15"/>
    </row>
    <row r="17" spans="6:15" ht="15">
      <c r="F17" s="15"/>
      <c r="G17" s="15"/>
      <c r="O17" s="15"/>
    </row>
    <row r="18" spans="13:15" ht="15">
      <c r="M18" s="15"/>
      <c r="O18" s="15"/>
    </row>
    <row r="22" spans="15:15" ht="15">
      <c r="O22" s="15"/>
    </row>
  </sheetData>
  <mergeCells count="5">
    <mergeCell ref="B5:G5"/>
    <mergeCell ref="B10:C10"/>
    <mergeCell ref="B7:C7"/>
    <mergeCell ref="B11:C11"/>
    <mergeCell ref="B14:C14"/>
  </mergeCells>
  <hyperlinks>
    <hyperlink ref="A1" location="'Pregled tabela'!A1" display="'Pregled tabela'!A1"/>
  </hyperlinks>
  <pageMargins left="0.7" right="0.7" top="0.75" bottom="0.75" header="0.3" footer="0.3"/>
  <pageSetup orientation="portrait" paperSize="1" r:id="rId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8ACADD4-6B1D-4469-89C4-8973EE7D1993}">
  <dimension ref="B3:M24"/>
  <sheetViews>
    <sheetView workbookViewId="0" topLeftCell="A1">
      <selection pane="topLeft" activeCell="C7" sqref="C7"/>
    </sheetView>
  </sheetViews>
  <sheetFormatPr defaultColWidth="8.834285714285713" defaultRowHeight="15"/>
  <cols>
    <col min="2" max="2" width="7.571428571428571" customWidth="1"/>
    <col min="3" max="3" width="43.857142857142854" customWidth="1"/>
    <col min="4" max="4" width="14.571428571428571" customWidth="1"/>
    <col min="5" max="5" width="12.857142857142858" customWidth="1"/>
    <col min="6" max="6" width="17.142857142857142" customWidth="1"/>
    <col min="7" max="7" width="12.142857142857142" customWidth="1"/>
    <col min="8" max="8" width="16.571428571428573" customWidth="1"/>
  </cols>
  <sheetData>
    <row r="3" spans="2:8" ht="17" thickBot="1">
      <c r="B3" s="60"/>
      <c r="C3" s="82"/>
      <c r="D3" s="81"/>
      <c r="E3" s="81"/>
      <c r="F3" s="81"/>
      <c r="G3" s="81"/>
      <c r="H3" s="91" t="s">
        <v>452</v>
      </c>
    </row>
    <row r="4" spans="2:8" ht="25" customHeight="1" thickTop="1">
      <c r="B4" s="379" t="s">
        <v>616</v>
      </c>
      <c r="C4" s="379"/>
      <c r="D4" s="379"/>
      <c r="E4" s="379"/>
      <c r="F4" s="379"/>
      <c r="G4" s="379"/>
      <c r="H4" s="379"/>
    </row>
    <row r="5" spans="2:8" ht="16" customHeight="1">
      <c r="B5" s="374" t="s">
        <v>143</v>
      </c>
      <c r="C5" s="376" t="s">
        <v>610</v>
      </c>
      <c r="D5" s="376" t="s">
        <v>151</v>
      </c>
      <c r="E5" s="376"/>
      <c r="F5" s="376" t="s">
        <v>156</v>
      </c>
      <c r="G5" s="376"/>
      <c r="H5" s="193" t="s">
        <v>215</v>
      </c>
    </row>
    <row r="6" spans="2:8" ht="21" customHeight="1">
      <c r="B6" s="374"/>
      <c r="C6" s="376"/>
      <c r="D6" s="187" t="s">
        <v>211</v>
      </c>
      <c r="E6" s="194" t="s">
        <v>36</v>
      </c>
      <c r="F6" s="194" t="s">
        <v>212</v>
      </c>
      <c r="G6" s="194" t="s">
        <v>37</v>
      </c>
      <c r="H6" s="193" t="s">
        <v>94</v>
      </c>
    </row>
    <row r="7" spans="2:8" ht="16.5" customHeight="1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176">
        <v>7</v>
      </c>
    </row>
    <row r="8" spans="2:8" ht="19.25" customHeight="1">
      <c r="B8" s="108"/>
      <c r="C8" s="138" t="s">
        <v>386</v>
      </c>
      <c r="D8" s="191"/>
      <c r="E8" s="191"/>
      <c r="F8" s="191"/>
      <c r="G8" s="133"/>
      <c r="H8" s="133"/>
    </row>
    <row r="9" spans="2:13" ht="32" customHeight="1">
      <c r="B9" s="111" t="s">
        <v>59</v>
      </c>
      <c r="C9" s="112" t="s">
        <v>691</v>
      </c>
      <c r="D9" s="68">
        <v>7079</v>
      </c>
      <c r="E9" s="103">
        <f>D9/D18*100</f>
        <v>0.5517936997771468</v>
      </c>
      <c r="F9" s="102">
        <v>76361</v>
      </c>
      <c r="G9" s="103">
        <f>F9/F18*100</f>
        <v>4.852115973965651</v>
      </c>
      <c r="H9" s="104">
        <f>F9/D9*100</f>
        <v>1078.6975561519987</v>
      </c>
      <c r="J9" s="15"/>
      <c r="K9" s="353"/>
      <c r="L9" s="354"/>
      <c r="M9" s="354"/>
    </row>
    <row r="10" spans="2:13" ht="17">
      <c r="B10" s="111" t="s">
        <v>60</v>
      </c>
      <c r="C10" s="101" t="s">
        <v>387</v>
      </c>
      <c r="D10" s="68">
        <v>592182</v>
      </c>
      <c r="E10" s="103">
        <f>D10/D18*100</f>
        <v>46.159386455916135</v>
      </c>
      <c r="F10" s="102">
        <v>710891</v>
      </c>
      <c r="G10" s="103">
        <f>F10/F18*100</f>
        <v>45.1712991821534</v>
      </c>
      <c r="H10" s="104">
        <f t="shared" si="0" ref="H10:H18">F10/D10*100</f>
        <v>120.04603314521549</v>
      </c>
      <c r="J10" s="15"/>
      <c r="K10" s="353"/>
      <c r="L10" s="355"/>
      <c r="M10" s="355"/>
    </row>
    <row r="11" spans="2:13" ht="17">
      <c r="B11" s="111" t="s">
        <v>61</v>
      </c>
      <c r="C11" s="101" t="s">
        <v>388</v>
      </c>
      <c r="D11" s="68">
        <v>74267</v>
      </c>
      <c r="E11" s="103">
        <f>D11/D18*100</f>
        <v>5.788962099357163</v>
      </c>
      <c r="F11" s="102">
        <v>128207</v>
      </c>
      <c r="G11" s="103">
        <f>F11/F18*100</f>
        <v>8.146504533390267</v>
      </c>
      <c r="H11" s="104">
        <f t="shared" si="0"/>
        <v>172.6298355931975</v>
      </c>
      <c r="J11" s="15"/>
      <c r="K11" s="353"/>
      <c r="L11" s="355"/>
      <c r="M11" s="355"/>
    </row>
    <row r="12" spans="2:13" ht="16">
      <c r="B12" s="376" t="s">
        <v>188</v>
      </c>
      <c r="C12" s="376"/>
      <c r="D12" s="69">
        <f>SUM(D9:D11)</f>
        <v>673528</v>
      </c>
      <c r="E12" s="173">
        <f>D12/D18*100</f>
        <v>52.50014225505044</v>
      </c>
      <c r="F12" s="105">
        <f>SUM(F9:F11)</f>
        <v>915459</v>
      </c>
      <c r="G12" s="173">
        <f>F12/F18*100</f>
        <v>58.16991968950931</v>
      </c>
      <c r="H12" s="106">
        <f t="shared" si="0"/>
        <v>135.9199617536316</v>
      </c>
      <c r="J12" s="15"/>
      <c r="K12" s="353"/>
      <c r="L12" s="354"/>
      <c r="M12" s="354"/>
    </row>
    <row r="13" spans="2:11" ht="17">
      <c r="B13" s="108"/>
      <c r="C13" s="138" t="s">
        <v>389</v>
      </c>
      <c r="D13" s="192"/>
      <c r="E13" s="103"/>
      <c r="F13" s="149"/>
      <c r="G13" s="103"/>
      <c r="H13" s="104"/>
      <c r="J13" s="15"/>
      <c r="K13" s="47"/>
    </row>
    <row r="14" spans="2:13" ht="16.25" customHeight="1">
      <c r="B14" s="111" t="s">
        <v>62</v>
      </c>
      <c r="C14" s="101" t="s">
        <v>390</v>
      </c>
      <c r="D14" s="68">
        <v>431211</v>
      </c>
      <c r="E14" s="103">
        <f>D14/D18*100</f>
        <v>33.612023318915554</v>
      </c>
      <c r="F14" s="102">
        <v>482163</v>
      </c>
      <c r="G14" s="103">
        <f>F14/F18*100</f>
        <v>30.637508601972215</v>
      </c>
      <c r="H14" s="104">
        <f t="shared" si="0"/>
        <v>111.81602510140047</v>
      </c>
      <c r="J14" s="15"/>
      <c r="K14" s="353"/>
      <c r="L14" s="354"/>
      <c r="M14" s="354"/>
    </row>
    <row r="15" spans="2:13" ht="16.25" customHeight="1">
      <c r="B15" s="111" t="s">
        <v>63</v>
      </c>
      <c r="C15" s="101" t="s">
        <v>391</v>
      </c>
      <c r="D15" s="68">
        <v>91598</v>
      </c>
      <c r="E15" s="103">
        <f>D15/D18*100</f>
        <v>7.139878416751955</v>
      </c>
      <c r="F15" s="102">
        <v>89054</v>
      </c>
      <c r="G15" s="103">
        <f>F15/F18*100</f>
        <v>5.658652138467766</v>
      </c>
      <c r="H15" s="104">
        <f t="shared" si="0"/>
        <v>97.22264678268084</v>
      </c>
      <c r="J15" s="15"/>
      <c r="K15" s="353"/>
      <c r="L15" s="355"/>
      <c r="M15" s="355"/>
    </row>
    <row r="16" spans="2:13" ht="17">
      <c r="B16" s="111" t="s">
        <v>64</v>
      </c>
      <c r="C16" s="101" t="s">
        <v>392</v>
      </c>
      <c r="D16" s="68">
        <v>86570</v>
      </c>
      <c r="E16" s="103">
        <f>D16/D18*100</f>
        <v>6.747956009282044</v>
      </c>
      <c r="F16" s="102">
        <v>87091</v>
      </c>
      <c r="G16" s="103">
        <f>F16/F18*100</f>
        <v>5.5339195700507124</v>
      </c>
      <c r="H16" s="104">
        <f t="shared" si="0"/>
        <v>100.60182511262563</v>
      </c>
      <c r="J16" s="15"/>
      <c r="K16" s="353"/>
      <c r="L16" s="355"/>
      <c r="M16" s="355"/>
    </row>
    <row r="17" spans="2:13" ht="16">
      <c r="B17" s="376" t="s">
        <v>189</v>
      </c>
      <c r="C17" s="376"/>
      <c r="D17" s="105">
        <f>SUM(D14:D16)</f>
        <v>609379</v>
      </c>
      <c r="E17" s="173">
        <f>D17/D18*100</f>
        <v>47.49985774494956</v>
      </c>
      <c r="F17" s="105">
        <f>SUM(F14:F16)</f>
        <v>658308</v>
      </c>
      <c r="G17" s="173">
        <f>F17/F18*100</f>
        <v>41.83008031049069</v>
      </c>
      <c r="H17" s="106">
        <f t="shared" si="0"/>
        <v>108.02932165368351</v>
      </c>
      <c r="J17" s="15"/>
      <c r="K17" s="353"/>
      <c r="L17" s="354"/>
      <c r="M17" s="354"/>
    </row>
    <row r="18" spans="2:13" ht="16">
      <c r="B18" s="376" t="s">
        <v>393</v>
      </c>
      <c r="C18" s="376"/>
      <c r="D18" s="105">
        <f>D12+D17</f>
        <v>1282907</v>
      </c>
      <c r="E18" s="106">
        <f>E12+E17</f>
        <v>100</v>
      </c>
      <c r="F18" s="105">
        <f>F12+F17</f>
        <v>1573767</v>
      </c>
      <c r="G18" s="106">
        <f>G12+G17</f>
        <v>100</v>
      </c>
      <c r="H18" s="106">
        <f t="shared" si="0"/>
        <v>122.6719473820004</v>
      </c>
      <c r="I18" s="15"/>
      <c r="J18" s="15"/>
      <c r="K18" s="353"/>
      <c r="L18" s="354"/>
      <c r="M18" s="354"/>
    </row>
    <row r="20" spans="6:6" ht="15">
      <c r="F20" s="15"/>
    </row>
    <row r="21" spans="4:6" ht="15">
      <c r="D21" s="15"/>
      <c r="F21" s="24"/>
    </row>
    <row r="22" spans="4:4" ht="15">
      <c r="D22" s="15"/>
    </row>
    <row r="23" spans="4:4" ht="15">
      <c r="D23" s="15"/>
    </row>
    <row r="24" spans="4:4" ht="15">
      <c r="D24" s="15"/>
    </row>
  </sheetData>
  <mergeCells count="8">
    <mergeCell ref="B18:C18"/>
    <mergeCell ref="C5:C6"/>
    <mergeCell ref="D5:E5"/>
    <mergeCell ref="F5:G5"/>
    <mergeCell ref="B4:H4"/>
    <mergeCell ref="B5:B6"/>
    <mergeCell ref="B17:C17"/>
    <mergeCell ref="B12:C12"/>
  </mergeCells>
  <hyperlinks>
    <hyperlink ref="A1" location="'Pregled tabela'!A1" display="'Pregled tabela'!A1"/>
  </hyperlinks>
  <pageMargins left="0.7" right="0.7" top="0.75" bottom="0.75" header="0.3" footer="0.3"/>
  <pageSetup orientation="landscape" paperSize="1" r:id="rId2"/>
  <ignoredErrors>
    <ignoredError sqref="E12:F12 E17:F17" formula="1"/>
  </ignoredErrors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206A87F-4DD8-40FD-B75F-8649F8DE462F}">
  <dimension ref="B3:L22"/>
  <sheetViews>
    <sheetView workbookViewId="0" topLeftCell="A1">
      <selection pane="topLeft" activeCell="C8" sqref="C8"/>
    </sheetView>
  </sheetViews>
  <sheetFormatPr defaultColWidth="8.834285714285713" defaultRowHeight="15"/>
  <cols>
    <col min="1" max="2" width="9.142857142857142" customWidth="1"/>
    <col min="3" max="3" width="44.857142857142854" customWidth="1"/>
    <col min="4" max="4" width="17.857142857142858" customWidth="1"/>
    <col min="5" max="5" width="11.571428571428571" customWidth="1"/>
    <col min="6" max="6" width="16.571428571428573" customWidth="1"/>
    <col min="7" max="7" width="11.571428571428571" customWidth="1"/>
    <col min="8" max="8" width="13.571428571428571" customWidth="1"/>
  </cols>
  <sheetData>
    <row r="3" spans="2:8" ht="17" thickBot="1">
      <c r="B3" s="60"/>
      <c r="C3" s="60"/>
      <c r="D3" s="60"/>
      <c r="E3" s="60"/>
      <c r="F3" s="60"/>
      <c r="G3" s="60"/>
      <c r="H3" s="197" t="s">
        <v>451</v>
      </c>
    </row>
    <row r="4" spans="2:8" ht="25" customHeight="1" thickTop="1">
      <c r="B4" s="379" t="s">
        <v>612</v>
      </c>
      <c r="C4" s="379"/>
      <c r="D4" s="379"/>
      <c r="E4" s="379"/>
      <c r="F4" s="379"/>
      <c r="G4" s="379"/>
      <c r="H4" s="379"/>
    </row>
    <row r="5" spans="2:8" ht="16" customHeight="1">
      <c r="B5" s="374" t="s">
        <v>143</v>
      </c>
      <c r="C5" s="376" t="s">
        <v>611</v>
      </c>
      <c r="D5" s="376" t="s">
        <v>151</v>
      </c>
      <c r="E5" s="376"/>
      <c r="F5" s="394" t="s">
        <v>156</v>
      </c>
      <c r="G5" s="394"/>
      <c r="H5" s="169" t="s">
        <v>215</v>
      </c>
    </row>
    <row r="6" spans="2:8" ht="16" customHeight="1">
      <c r="B6" s="374"/>
      <c r="C6" s="376"/>
      <c r="D6" s="194" t="s">
        <v>211</v>
      </c>
      <c r="E6" s="97" t="s">
        <v>6</v>
      </c>
      <c r="F6" s="194" t="s">
        <v>212</v>
      </c>
      <c r="G6" s="97" t="s">
        <v>6</v>
      </c>
      <c r="H6" s="169" t="s">
        <v>94</v>
      </c>
    </row>
    <row r="7" spans="2:8" ht="1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0" ht="17">
      <c r="B8" s="108"/>
      <c r="C8" s="138" t="s">
        <v>712</v>
      </c>
      <c r="D8" s="191"/>
      <c r="E8" s="138"/>
      <c r="F8" s="191"/>
      <c r="G8" s="133"/>
      <c r="H8" s="133"/>
      <c r="J8" s="15"/>
    </row>
    <row r="9" spans="2:12" ht="17">
      <c r="B9" s="100" t="s">
        <v>59</v>
      </c>
      <c r="C9" s="101" t="s">
        <v>262</v>
      </c>
      <c r="D9" s="68">
        <v>52226</v>
      </c>
      <c r="E9" s="103">
        <f>D9/D20*100</f>
        <v>5.8872731371885925</v>
      </c>
      <c r="F9" s="102">
        <v>65289</v>
      </c>
      <c r="G9" s="103">
        <f>F9/F20*100</f>
        <v>6.419959703786447</v>
      </c>
      <c r="H9" s="104">
        <f>F9/D9*100</f>
        <v>125.01244590816833</v>
      </c>
      <c r="J9" s="15"/>
      <c r="K9" s="353"/>
      <c r="L9" s="356"/>
    </row>
    <row r="10" spans="2:12" ht="17">
      <c r="B10" s="100" t="s">
        <v>60</v>
      </c>
      <c r="C10" s="101" t="s">
        <v>751</v>
      </c>
      <c r="D10" s="68">
        <v>5709</v>
      </c>
      <c r="E10" s="103">
        <f>D10/D20*100</f>
        <v>0.643557659790328</v>
      </c>
      <c r="F10" s="102">
        <v>9888</v>
      </c>
      <c r="G10" s="103">
        <f>F10/F20*100</f>
        <v>0.9723010239250164</v>
      </c>
      <c r="H10" s="104">
        <f>F10/D10*100</f>
        <v>173.20021019442984</v>
      </c>
      <c r="J10" s="15"/>
      <c r="K10" s="353"/>
      <c r="L10" s="356"/>
    </row>
    <row r="11" spans="2:12" ht="17">
      <c r="B11" s="100" t="s">
        <v>61</v>
      </c>
      <c r="C11" s="101" t="s">
        <v>394</v>
      </c>
      <c r="D11" s="68">
        <v>34951</v>
      </c>
      <c r="E11" s="103">
        <f>D11/D20*100</f>
        <v>3.939916582121519</v>
      </c>
      <c r="F11" s="102">
        <v>12900</v>
      </c>
      <c r="G11" s="103">
        <f>F11/F20*100</f>
        <v>1.2684752435914959</v>
      </c>
      <c r="H11" s="104">
        <f>F11/D11*100</f>
        <v>36.90881519842065</v>
      </c>
      <c r="J11" s="15"/>
      <c r="K11" s="353"/>
      <c r="L11" s="356"/>
    </row>
    <row r="12" spans="2:12" ht="16">
      <c r="B12" s="376" t="s">
        <v>188</v>
      </c>
      <c r="C12" s="376"/>
      <c r="D12" s="195">
        <f>SUM(D9:D11)</f>
        <v>92886</v>
      </c>
      <c r="E12" s="173">
        <f>D12/D20*100</f>
        <v>10.47074737910044</v>
      </c>
      <c r="F12" s="105">
        <f>SUM(F9:F11)</f>
        <v>88077</v>
      </c>
      <c r="G12" s="173">
        <f>F12/F20*100</f>
        <v>8.66073597130296</v>
      </c>
      <c r="H12" s="106">
        <f>F12/D12*100</f>
        <v>94.82268587300563</v>
      </c>
      <c r="J12" s="15"/>
      <c r="K12" s="353"/>
      <c r="L12" s="356"/>
    </row>
    <row r="13" spans="2:12" ht="17">
      <c r="B13" s="108"/>
      <c r="C13" s="138" t="s">
        <v>395</v>
      </c>
      <c r="D13" s="196"/>
      <c r="E13" s="103"/>
      <c r="F13" s="149"/>
      <c r="G13" s="103"/>
      <c r="H13" s="104"/>
      <c r="J13" s="15"/>
      <c r="K13" s="393"/>
      <c r="L13" s="393"/>
    </row>
    <row r="14" spans="2:12" ht="35.25" customHeight="1">
      <c r="B14" s="100" t="s">
        <v>62</v>
      </c>
      <c r="C14" s="101" t="s">
        <v>396</v>
      </c>
      <c r="D14" s="68">
        <v>79112</v>
      </c>
      <c r="E14" s="103">
        <f>D14/D20*100</f>
        <v>8.918047570736107</v>
      </c>
      <c r="F14" s="102">
        <v>72040</v>
      </c>
      <c r="G14" s="103">
        <f>F14/F20*100</f>
        <v>7.083795081265998</v>
      </c>
      <c r="H14" s="104">
        <f t="shared" si="0" ref="H14:H20">F14/D14*100</f>
        <v>91.06077459803822</v>
      </c>
      <c r="J14" s="15"/>
      <c r="K14" s="353"/>
      <c r="L14" s="356"/>
    </row>
    <row r="15" spans="2:12" ht="17">
      <c r="B15" s="100" t="s">
        <v>63</v>
      </c>
      <c r="C15" s="101" t="s">
        <v>397</v>
      </c>
      <c r="D15" s="68">
        <v>262807</v>
      </c>
      <c r="E15" s="103">
        <f>D15/D20*100</f>
        <v>29.625408634877694</v>
      </c>
      <c r="F15" s="102">
        <v>299156</v>
      </c>
      <c r="G15" s="103">
        <f>F15/F20*100</f>
        <v>29.41643255595795</v>
      </c>
      <c r="H15" s="104">
        <f t="shared" si="0"/>
        <v>113.83106233852219</v>
      </c>
      <c r="J15" s="15"/>
      <c r="K15" s="353"/>
      <c r="L15" s="356"/>
    </row>
    <row r="16" spans="2:12" ht="15" customHeight="1">
      <c r="B16" s="100" t="s">
        <v>64</v>
      </c>
      <c r="C16" s="101" t="s">
        <v>398</v>
      </c>
      <c r="D16" s="68">
        <v>162529</v>
      </c>
      <c r="E16" s="103">
        <f>D16/D20*100</f>
        <v>18.321384285875325</v>
      </c>
      <c r="F16" s="102">
        <v>181482</v>
      </c>
      <c r="G16" s="103">
        <f>F16/F20*100</f>
        <v>17.845381717633476</v>
      </c>
      <c r="H16" s="104">
        <f t="shared" si="0"/>
        <v>111.66130352121775</v>
      </c>
      <c r="J16" s="15"/>
      <c r="K16" s="353"/>
      <c r="L16" s="356"/>
    </row>
    <row r="17" spans="2:12" ht="17">
      <c r="B17" s="100" t="s">
        <v>65</v>
      </c>
      <c r="C17" s="101" t="s">
        <v>399</v>
      </c>
      <c r="D17" s="68">
        <v>170082</v>
      </c>
      <c r="E17" s="103">
        <f>D17/D20*100</f>
        <v>19.172810280689887</v>
      </c>
      <c r="F17" s="102">
        <v>213733</v>
      </c>
      <c r="G17" s="103">
        <f>F17/F20*100</f>
        <v>21.016668158026448</v>
      </c>
      <c r="H17" s="104">
        <f t="shared" si="0"/>
        <v>125.66467938994133</v>
      </c>
      <c r="J17" s="15"/>
      <c r="K17" s="353"/>
      <c r="L17" s="356"/>
    </row>
    <row r="18" spans="2:12" ht="17">
      <c r="B18" s="100" t="s">
        <v>66</v>
      </c>
      <c r="C18" s="101" t="s">
        <v>400</v>
      </c>
      <c r="D18" s="68">
        <v>119684</v>
      </c>
      <c r="E18" s="103">
        <f>D18/D20*100</f>
        <v>13.49160184872055</v>
      </c>
      <c r="F18" s="102">
        <v>162481</v>
      </c>
      <c r="G18" s="103">
        <f>F18/F20*100</f>
        <v>15.976986515813167</v>
      </c>
      <c r="H18" s="104">
        <f>F18/D18*100</f>
        <v>135.75833026971026</v>
      </c>
      <c r="J18" s="15"/>
      <c r="K18" s="353"/>
      <c r="L18" s="356"/>
    </row>
    <row r="19" spans="2:12" ht="16">
      <c r="B19" s="376" t="s">
        <v>190</v>
      </c>
      <c r="C19" s="376"/>
      <c r="D19" s="146">
        <f>SUM(D14:D18)</f>
        <v>794214</v>
      </c>
      <c r="E19" s="173">
        <f>D19/D20*100</f>
        <v>89.52925262089956</v>
      </c>
      <c r="F19" s="105">
        <f>SUM(F14:F18)</f>
        <v>928892</v>
      </c>
      <c r="G19" s="173">
        <f>F19/F20*100</f>
        <v>91.33926402869704</v>
      </c>
      <c r="H19" s="106">
        <f t="shared" si="0"/>
        <v>116.95739435467014</v>
      </c>
      <c r="J19" s="15"/>
      <c r="K19" s="353"/>
      <c r="L19" s="356"/>
    </row>
    <row r="20" spans="2:12" ht="16">
      <c r="B20" s="376" t="s">
        <v>401</v>
      </c>
      <c r="C20" s="376"/>
      <c r="D20" s="146">
        <f>D12+D19</f>
        <v>887100</v>
      </c>
      <c r="E20" s="106">
        <f>E12+E19</f>
        <v>100</v>
      </c>
      <c r="F20" s="105">
        <f>F12+F19</f>
        <v>1016969</v>
      </c>
      <c r="G20" s="106">
        <f>G12+G19</f>
        <v>100</v>
      </c>
      <c r="H20" s="106">
        <f t="shared" si="0"/>
        <v>114.63972494645473</v>
      </c>
      <c r="J20" s="15"/>
      <c r="K20" s="353"/>
      <c r="L20" s="356"/>
    </row>
    <row r="22" spans="6:6" ht="15">
      <c r="F22" s="15"/>
    </row>
  </sheetData>
  <mergeCells count="9">
    <mergeCell ref="B20:C20"/>
    <mergeCell ref="C5:C6"/>
    <mergeCell ref="D5:E5"/>
    <mergeCell ref="F5:G5"/>
    <mergeCell ref="B4:H4"/>
    <mergeCell ref="B5:B6"/>
    <mergeCell ref="B12:C12"/>
    <mergeCell ref="B19:C19"/>
    <mergeCell ref="K13:L13"/>
  </mergeCells>
  <hyperlinks>
    <hyperlink ref="A1" location="'Pregled tabela'!A1" display="'Pregled tabela'!A1"/>
  </hyperlinks>
  <pageMargins left="0.7" right="0.7" top="0.75" bottom="0.75" header="0.3" footer="0.3"/>
  <pageSetup orientation="landscape" paperSize="1" r:id="rId2"/>
  <ignoredErrors>
    <ignoredError sqref="E12:F12 E19:F19" formula="1"/>
  </ignoredErrors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51A8730-33AB-48D5-86B3-D73AC6A79D99}">
  <dimension ref="B2:J24"/>
  <sheetViews>
    <sheetView workbookViewId="0" topLeftCell="A18">
      <selection pane="topLeft" activeCell="C26" sqref="C26"/>
    </sheetView>
  </sheetViews>
  <sheetFormatPr defaultColWidth="8.834285714285713" defaultRowHeight="15"/>
  <cols>
    <col min="2" max="2" width="7.714285714285714" customWidth="1"/>
    <col min="3" max="3" width="65.28571428571429" customWidth="1"/>
    <col min="4" max="4" width="18" customWidth="1"/>
    <col min="5" max="5" width="17.571428571428573" customWidth="1"/>
    <col min="6" max="6" width="18.142857142857142" customWidth="1"/>
    <col min="8" max="8" width="10.142857142857142" bestFit="1" customWidth="1"/>
    <col min="9" max="9" width="12.571428571428571" customWidth="1"/>
  </cols>
  <sheetData>
    <row r="2" spans="3:6" ht="16">
      <c r="C2" s="9"/>
      <c r="D2" s="4"/>
      <c r="E2" s="4"/>
      <c r="F2" s="11"/>
    </row>
    <row r="3" spans="2:6" ht="17" thickBot="1">
      <c r="B3" s="60"/>
      <c r="C3" s="60"/>
      <c r="D3" s="60"/>
      <c r="E3" s="60"/>
      <c r="F3" s="91" t="s">
        <v>402</v>
      </c>
    </row>
    <row r="4" spans="2:6" ht="25" customHeight="1" thickTop="1">
      <c r="B4" s="379" t="s">
        <v>403</v>
      </c>
      <c r="C4" s="379"/>
      <c r="D4" s="379"/>
      <c r="E4" s="379"/>
      <c r="F4" s="379"/>
    </row>
    <row r="5" spans="2:6" ht="20" customHeight="1">
      <c r="B5" s="132" t="s">
        <v>143</v>
      </c>
      <c r="C5" s="97" t="s">
        <v>175</v>
      </c>
      <c r="D5" s="358">
        <v>44561</v>
      </c>
      <c r="E5" s="358">
        <v>44926</v>
      </c>
      <c r="F5" s="358">
        <v>45291</v>
      </c>
    </row>
    <row r="6" spans="2:6" s="41" customFormat="1" ht="15.75" customHeight="1">
      <c r="B6" s="98">
        <v>1</v>
      </c>
      <c r="C6" s="99">
        <v>2</v>
      </c>
      <c r="D6" s="176">
        <v>3</v>
      </c>
      <c r="E6" s="176">
        <v>4</v>
      </c>
      <c r="F6" s="99">
        <v>5</v>
      </c>
    </row>
    <row r="7" spans="2:10" ht="17">
      <c r="B7" s="100" t="s">
        <v>59</v>
      </c>
      <c r="C7" s="101" t="s">
        <v>404</v>
      </c>
      <c r="D7" s="68">
        <v>293560</v>
      </c>
      <c r="E7" s="68">
        <v>361381</v>
      </c>
      <c r="F7" s="102">
        <v>516541</v>
      </c>
      <c r="H7" s="15"/>
      <c r="I7" s="26"/>
      <c r="J7" s="15"/>
    </row>
    <row r="8" spans="2:10" ht="17">
      <c r="B8" s="100" t="s">
        <v>60</v>
      </c>
      <c r="C8" s="101" t="s">
        <v>405</v>
      </c>
      <c r="D8" s="68">
        <v>24808854</v>
      </c>
      <c r="E8" s="68">
        <v>24978287</v>
      </c>
      <c r="F8" s="102">
        <v>28117642</v>
      </c>
      <c r="H8" s="15"/>
      <c r="I8" s="26"/>
      <c r="J8" s="15"/>
    </row>
    <row r="9" spans="2:10" ht="17">
      <c r="B9" s="100" t="s">
        <v>61</v>
      </c>
      <c r="C9" s="101" t="s">
        <v>406</v>
      </c>
      <c r="D9" s="68">
        <v>3166005</v>
      </c>
      <c r="E9" s="68">
        <v>3020107</v>
      </c>
      <c r="F9" s="102">
        <v>3459744</v>
      </c>
      <c r="H9" s="15"/>
      <c r="I9" s="26"/>
      <c r="J9" s="15"/>
    </row>
    <row r="10" spans="2:10" ht="17">
      <c r="B10" s="100" t="s">
        <v>62</v>
      </c>
      <c r="C10" s="101" t="s">
        <v>407</v>
      </c>
      <c r="D10" s="68">
        <v>1098649</v>
      </c>
      <c r="E10" s="68">
        <v>1190021</v>
      </c>
      <c r="F10" s="102">
        <v>1485690</v>
      </c>
      <c r="H10" s="26"/>
      <c r="I10" s="26"/>
      <c r="J10" s="15"/>
    </row>
    <row r="11" spans="2:10" ht="17">
      <c r="B11" s="100" t="s">
        <v>63</v>
      </c>
      <c r="C11" s="101" t="s">
        <v>408</v>
      </c>
      <c r="D11" s="68">
        <v>568261</v>
      </c>
      <c r="E11" s="68">
        <v>580642</v>
      </c>
      <c r="F11" s="102">
        <v>827382</v>
      </c>
      <c r="H11" s="26"/>
      <c r="I11" s="26"/>
      <c r="J11" s="26"/>
    </row>
    <row r="12" spans="2:10" ht="17">
      <c r="B12" s="100" t="s">
        <v>64</v>
      </c>
      <c r="C12" s="101" t="s">
        <v>409</v>
      </c>
      <c r="D12" s="68">
        <v>530388</v>
      </c>
      <c r="E12" s="68">
        <v>609379</v>
      </c>
      <c r="F12" s="102">
        <v>658308</v>
      </c>
      <c r="H12" s="26"/>
      <c r="I12" s="26"/>
      <c r="J12" s="15"/>
    </row>
    <row r="13" spans="2:10" ht="17">
      <c r="B13" s="100" t="s">
        <v>65</v>
      </c>
      <c r="C13" s="101" t="s">
        <v>410</v>
      </c>
      <c r="D13" s="68">
        <v>539979</v>
      </c>
      <c r="E13" s="68">
        <v>545020</v>
      </c>
      <c r="F13" s="102">
        <v>643119</v>
      </c>
      <c r="I13" s="26"/>
      <c r="J13" s="15"/>
    </row>
    <row r="14" spans="2:10" ht="17">
      <c r="B14" s="100" t="s">
        <v>66</v>
      </c>
      <c r="C14" s="101" t="s">
        <v>411</v>
      </c>
      <c r="D14" s="68">
        <v>231593</v>
      </c>
      <c r="E14" s="68">
        <v>249194</v>
      </c>
      <c r="F14" s="102">
        <v>285773</v>
      </c>
      <c r="H14" s="26"/>
      <c r="I14" s="26"/>
      <c r="J14" s="15"/>
    </row>
    <row r="15" spans="2:10" ht="17">
      <c r="B15" s="100" t="s">
        <v>67</v>
      </c>
      <c r="C15" s="101" t="s">
        <v>412</v>
      </c>
      <c r="D15" s="68">
        <v>155890</v>
      </c>
      <c r="E15" s="68">
        <v>170082</v>
      </c>
      <c r="F15" s="102">
        <v>213733</v>
      </c>
      <c r="H15" s="26"/>
      <c r="I15" s="26"/>
      <c r="J15" s="15"/>
    </row>
    <row r="16" spans="2:6" ht="17">
      <c r="B16" s="100" t="s">
        <v>68</v>
      </c>
      <c r="C16" s="101" t="s">
        <v>413</v>
      </c>
      <c r="D16" s="284">
        <f>D7/D8*100</f>
        <v>1.1832872247948254</v>
      </c>
      <c r="E16" s="284">
        <f t="shared" si="0" ref="E16">E7/E8*100</f>
        <v>1.4467805578501038</v>
      </c>
      <c r="F16" s="315">
        <f>F7/F8*100</f>
        <v>1.8370708326110703</v>
      </c>
    </row>
    <row r="17" spans="2:6" ht="17">
      <c r="B17" s="100" t="s">
        <v>69</v>
      </c>
      <c r="C17" s="101" t="s">
        <v>714</v>
      </c>
      <c r="D17" s="284">
        <f>D7/D9*100</f>
        <v>9.272253202379655</v>
      </c>
      <c r="E17" s="284">
        <f t="shared" si="1" ref="E17:F17">E7/E9*100</f>
        <v>11.965834323088554</v>
      </c>
      <c r="F17" s="315">
        <f t="shared" si="1"/>
        <v>14.93003528584774</v>
      </c>
    </row>
    <row r="18" spans="2:6" ht="17">
      <c r="B18" s="100" t="s">
        <v>70</v>
      </c>
      <c r="C18" s="101" t="s">
        <v>414</v>
      </c>
      <c r="D18" s="284">
        <f>D10/D8*100</f>
        <v>4.428455260367931</v>
      </c>
      <c r="E18" s="284">
        <f t="shared" si="2" ref="E18:F18">E10/E8*100</f>
        <v>4.764221821936789</v>
      </c>
      <c r="F18" s="315">
        <f t="shared" si="2"/>
        <v>5.283835678681733</v>
      </c>
    </row>
    <row r="19" spans="2:6" ht="17">
      <c r="B19" s="100" t="s">
        <v>71</v>
      </c>
      <c r="C19" s="101" t="s">
        <v>415</v>
      </c>
      <c r="D19" s="284">
        <f>D11/D8*100</f>
        <v>2.2905572341229465</v>
      </c>
      <c r="E19" s="284">
        <f t="shared" si="3" ref="E19:F19">E11/E8*100</f>
        <v>2.324586950258038</v>
      </c>
      <c r="F19" s="315">
        <f t="shared" si="3"/>
        <v>2.9425724959440056</v>
      </c>
    </row>
    <row r="20" spans="2:6" ht="32.25" customHeight="1">
      <c r="B20" s="100" t="s">
        <v>72</v>
      </c>
      <c r="C20" s="101" t="s">
        <v>416</v>
      </c>
      <c r="D20" s="316">
        <v>2.47</v>
      </c>
      <c r="E20" s="316">
        <v>2.49</v>
      </c>
      <c r="F20" s="315">
        <v>3.22</v>
      </c>
    </row>
    <row r="21" spans="2:6" ht="34">
      <c r="B21" s="100" t="s">
        <v>73</v>
      </c>
      <c r="C21" s="101" t="s">
        <v>417</v>
      </c>
      <c r="D21" s="316">
        <v>57.27415924603954</v>
      </c>
      <c r="E21" s="316">
        <v>53.43652904732538</v>
      </c>
      <c r="F21" s="315">
        <v>50.56137904032919</v>
      </c>
    </row>
    <row r="23" spans="3:3" ht="15">
      <c r="C23" s="198" t="s">
        <v>418</v>
      </c>
    </row>
    <row r="24" spans="3:3" ht="15">
      <c r="C24" s="198" t="s">
        <v>713</v>
      </c>
    </row>
  </sheetData>
  <mergeCells count="1">
    <mergeCell ref="B4:F4"/>
  </mergeCells>
  <hyperlinks>
    <hyperlink ref="A1" location="'Pregled tabela'!A1" display="'Pregled tabela'!A1"/>
  </hyperlinks>
  <pageMargins left="0.7" right="0.7" top="0.75" bottom="0.75" header="0.3" footer="0.3"/>
  <pageSetup orientation="portrait" paperSize="9" r:id="rId2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40F28A1-52D0-4DF7-96A3-F0035B21CC23}">
  <dimension ref="B3:K14"/>
  <sheetViews>
    <sheetView workbookViewId="0" topLeftCell="A1">
      <selection pane="topLeft" activeCell="F11" sqref="F11"/>
    </sheetView>
  </sheetViews>
  <sheetFormatPr defaultColWidth="8.834285714285713" defaultRowHeight="15"/>
  <cols>
    <col min="3" max="3" width="30.142857142857142" customWidth="1"/>
    <col min="4" max="4" width="17.142857142857142" customWidth="1"/>
    <col min="5" max="8" width="18.142857142857142" customWidth="1"/>
    <col min="11" max="11" width="13.714285714285714" bestFit="1" customWidth="1"/>
  </cols>
  <sheetData>
    <row r="3" spans="2:9" ht="17" thickBot="1">
      <c r="B3" s="60"/>
      <c r="C3" s="128"/>
      <c r="D3" s="81"/>
      <c r="E3" s="81"/>
      <c r="F3" s="81"/>
      <c r="G3" s="81"/>
      <c r="H3" s="84" t="s">
        <v>435</v>
      </c>
      <c r="I3" s="4"/>
    </row>
    <row r="4" spans="2:9" ht="25" customHeight="1" thickTop="1">
      <c r="B4" s="379" t="s">
        <v>140</v>
      </c>
      <c r="C4" s="379"/>
      <c r="D4" s="379"/>
      <c r="E4" s="379"/>
      <c r="F4" s="379"/>
      <c r="G4" s="379"/>
      <c r="H4" s="379"/>
      <c r="I4" s="6"/>
    </row>
    <row r="5" spans="2:9" ht="17">
      <c r="B5" s="132" t="s">
        <v>143</v>
      </c>
      <c r="C5" s="97" t="s">
        <v>175</v>
      </c>
      <c r="D5" s="358">
        <v>44561</v>
      </c>
      <c r="E5" s="358">
        <v>44926</v>
      </c>
      <c r="F5" s="358">
        <v>45291</v>
      </c>
      <c r="G5" s="376" t="s">
        <v>215</v>
      </c>
      <c r="H5" s="376"/>
      <c r="I5" s="6"/>
    </row>
    <row r="6" spans="2:11" ht="16">
      <c r="B6" s="98">
        <v>1</v>
      </c>
      <c r="C6" s="99">
        <v>2</v>
      </c>
      <c r="D6" s="99">
        <v>3</v>
      </c>
      <c r="E6" s="99">
        <v>4</v>
      </c>
      <c r="F6" s="99">
        <v>5</v>
      </c>
      <c r="G6" s="99" t="s">
        <v>99</v>
      </c>
      <c r="H6" s="99" t="s">
        <v>100</v>
      </c>
      <c r="I6" s="6"/>
      <c r="K6" s="15"/>
    </row>
    <row r="7" spans="2:11" ht="15.75" customHeight="1">
      <c r="B7" s="111" t="s">
        <v>59</v>
      </c>
      <c r="C7" s="101" t="s">
        <v>419</v>
      </c>
      <c r="D7" s="107">
        <v>7064703</v>
      </c>
      <c r="E7" s="107">
        <v>6928631</v>
      </c>
      <c r="F7" s="107">
        <v>6643532</v>
      </c>
      <c r="G7" s="107">
        <f>E7/D7*100</f>
        <v>98.07391761550343</v>
      </c>
      <c r="H7" s="104">
        <f>F7/E7*100</f>
        <v>95.88520445092256</v>
      </c>
      <c r="I7" s="6"/>
      <c r="K7" s="15"/>
    </row>
    <row r="8" spans="2:11" ht="17">
      <c r="B8" s="111" t="s">
        <v>60</v>
      </c>
      <c r="C8" s="101" t="s">
        <v>420</v>
      </c>
      <c r="D8" s="107">
        <v>3176830</v>
      </c>
      <c r="E8" s="107">
        <v>3280801</v>
      </c>
      <c r="F8" s="107">
        <v>3127611</v>
      </c>
      <c r="G8" s="107">
        <f t="shared" si="0" ref="G8">E8/D8*100</f>
        <v>103.27279080089271</v>
      </c>
      <c r="H8" s="104">
        <f>F8/E8*100</f>
        <v>95.33071344467403</v>
      </c>
      <c r="I8" s="6"/>
      <c r="K8" s="44"/>
    </row>
    <row r="9" spans="2:9" ht="16">
      <c r="B9" s="376" t="s">
        <v>38</v>
      </c>
      <c r="C9" s="376"/>
      <c r="D9" s="328">
        <f>D7/D8</f>
        <v>2.223821545376995</v>
      </c>
      <c r="E9" s="328">
        <f>E7/E8</f>
        <v>2.111871765462154</v>
      </c>
      <c r="F9" s="328">
        <v>2.1241106418597573</v>
      </c>
      <c r="G9" s="121"/>
      <c r="H9" s="106"/>
      <c r="I9" s="6"/>
    </row>
    <row r="12" spans="4:5" ht="15">
      <c r="D12" s="15"/>
      <c r="E12" s="15"/>
    </row>
    <row r="13" spans="4:5" ht="15">
      <c r="D13" s="15"/>
      <c r="E13" s="15"/>
    </row>
    <row r="14" spans="4:5" ht="15">
      <c r="D14" s="44"/>
      <c r="E14" s="44"/>
    </row>
  </sheetData>
  <mergeCells count="3">
    <mergeCell ref="G5:H5"/>
    <mergeCell ref="B4:H4"/>
    <mergeCell ref="B9:C9"/>
  </mergeCells>
  <hyperlinks>
    <hyperlink ref="A1" location="'Pregled tabela'!A1" display="'Pregled tabela'!A1"/>
  </hyperlinks>
  <pageMargins left="0.7" right="0.7" top="0.75" bottom="0.75" header="0.3" footer="0.3"/>
  <pageSetup orientation="portrait" paperSize="1" r:id="rId2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C869559-4E01-43BF-919A-26B7CFFC30EB}">
  <dimension ref="B3:J18"/>
  <sheetViews>
    <sheetView workbookViewId="0" topLeftCell="A1"/>
  </sheetViews>
  <sheetFormatPr defaultColWidth="8.834285714285713" defaultRowHeight="15"/>
  <cols>
    <col min="2" max="2" width="7" customWidth="1"/>
    <col min="3" max="3" width="45.57142857142857" customWidth="1"/>
    <col min="4" max="4" width="18" customWidth="1"/>
    <col min="5" max="5" width="18.142857142857142" customWidth="1"/>
    <col min="6" max="6" width="16.571428571428573" customWidth="1"/>
    <col min="7" max="7" width="11.857142857142858" customWidth="1"/>
    <col min="8" max="8" width="10.857142857142858" customWidth="1"/>
    <col min="11" max="11" width="9.571428571428571" bestFit="1" customWidth="1"/>
  </cols>
  <sheetData>
    <row r="3" spans="2:8" ht="17" thickBot="1">
      <c r="B3" s="60"/>
      <c r="C3" s="60"/>
      <c r="D3" s="60"/>
      <c r="E3" s="60"/>
      <c r="F3" s="60"/>
      <c r="G3" s="60"/>
      <c r="H3" s="200" t="s">
        <v>435</v>
      </c>
    </row>
    <row r="4" spans="2:8" ht="25" customHeight="1" thickTop="1">
      <c r="B4" s="395" t="s">
        <v>421</v>
      </c>
      <c r="C4" s="395"/>
      <c r="D4" s="395"/>
      <c r="E4" s="395"/>
      <c r="F4" s="395"/>
      <c r="G4" s="395"/>
      <c r="H4" s="395"/>
    </row>
    <row r="5" spans="2:8" ht="16">
      <c r="B5" s="367" t="s">
        <v>143</v>
      </c>
      <c r="C5" s="367" t="s">
        <v>175</v>
      </c>
      <c r="D5" s="373">
        <v>44561</v>
      </c>
      <c r="E5" s="373">
        <v>44926</v>
      </c>
      <c r="F5" s="373">
        <v>45291</v>
      </c>
      <c r="G5" s="367" t="s">
        <v>215</v>
      </c>
      <c r="H5" s="367"/>
    </row>
    <row r="6" spans="2:8" ht="17">
      <c r="B6" s="367"/>
      <c r="C6" s="367"/>
      <c r="D6" s="367"/>
      <c r="E6" s="367"/>
      <c r="F6" s="367"/>
      <c r="G6" s="63" t="s">
        <v>9</v>
      </c>
      <c r="H6" s="63" t="s">
        <v>98</v>
      </c>
    </row>
    <row r="7" spans="2:8" ht="1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10" ht="15.75" customHeight="1">
      <c r="B8" s="63" t="s">
        <v>59</v>
      </c>
      <c r="C8" s="62" t="s">
        <v>422</v>
      </c>
      <c r="D8" s="69">
        <f>SUM(D9:D13)</f>
        <v>7059357</v>
      </c>
      <c r="E8" s="69">
        <f>SUM(E9:E13)</f>
        <v>6928631</v>
      </c>
      <c r="F8" s="69">
        <f>SUM(F9:F13)</f>
        <v>6643532</v>
      </c>
      <c r="G8" s="72">
        <f>E8/D8*100</f>
        <v>98.14818828400377</v>
      </c>
      <c r="H8" s="212">
        <f>F8/E8*100</f>
        <v>95.88520445092256</v>
      </c>
      <c r="J8" s="15"/>
    </row>
    <row r="9" spans="2:10" ht="15.75" customHeight="1">
      <c r="B9" s="65" t="s">
        <v>12</v>
      </c>
      <c r="C9" s="66" t="s">
        <v>252</v>
      </c>
      <c r="D9" s="68">
        <v>1526321</v>
      </c>
      <c r="E9" s="68">
        <v>1543788</v>
      </c>
      <c r="F9" s="68">
        <v>1164676</v>
      </c>
      <c r="G9" s="74">
        <f t="shared" si="0" ref="G9:G17">E9/D9*100</f>
        <v>101.14438574847624</v>
      </c>
      <c r="H9" s="211">
        <f t="shared" si="1" ref="H9:H13">F9/E9*100</f>
        <v>75.44274213816922</v>
      </c>
      <c r="J9" s="26"/>
    </row>
    <row r="10" spans="2:10" ht="15.75" customHeight="1">
      <c r="B10" s="65" t="s">
        <v>29</v>
      </c>
      <c r="C10" s="66" t="s">
        <v>423</v>
      </c>
      <c r="D10" s="68">
        <v>3095846</v>
      </c>
      <c r="E10" s="68">
        <v>3076604</v>
      </c>
      <c r="F10" s="68">
        <v>3103152</v>
      </c>
      <c r="G10" s="74">
        <f t="shared" si="0"/>
        <v>99.37845745557111</v>
      </c>
      <c r="H10" s="211">
        <f t="shared" si="1"/>
        <v>100.86289948267635</v>
      </c>
      <c r="J10" s="26"/>
    </row>
    <row r="11" spans="2:10" ht="15.75" customHeight="1">
      <c r="B11" s="65" t="s">
        <v>75</v>
      </c>
      <c r="C11" s="66" t="s">
        <v>424</v>
      </c>
      <c r="D11" s="68">
        <v>1401508</v>
      </c>
      <c r="E11" s="68">
        <v>1238867</v>
      </c>
      <c r="F11" s="68">
        <v>1201900</v>
      </c>
      <c r="G11" s="74">
        <f t="shared" si="0"/>
        <v>88.39528564945759</v>
      </c>
      <c r="H11" s="211">
        <f>F11/E11*100</f>
        <v>97.01606387126301</v>
      </c>
      <c r="J11" s="26"/>
    </row>
    <row r="12" spans="2:10" ht="18" customHeight="1">
      <c r="B12" s="65" t="s">
        <v>76</v>
      </c>
      <c r="C12" s="66" t="s">
        <v>748</v>
      </c>
      <c r="D12" s="68">
        <v>1011738</v>
      </c>
      <c r="E12" s="68">
        <v>1045296</v>
      </c>
      <c r="F12" s="68">
        <v>1109925</v>
      </c>
      <c r="G12" s="74">
        <f t="shared" si="0"/>
        <v>103.31686661961892</v>
      </c>
      <c r="H12" s="211">
        <f>F12/E12*100</f>
        <v>106.18284198925471</v>
      </c>
      <c r="J12" s="26"/>
    </row>
    <row r="13" spans="2:10" ht="36.75" customHeight="1">
      <c r="B13" s="65" t="s">
        <v>77</v>
      </c>
      <c r="C13" s="66" t="s">
        <v>749</v>
      </c>
      <c r="D13" s="68">
        <v>23944</v>
      </c>
      <c r="E13" s="68">
        <v>24076</v>
      </c>
      <c r="F13" s="68">
        <v>63879</v>
      </c>
      <c r="G13" s="74">
        <f t="shared" si="0"/>
        <v>100.55128633478117</v>
      </c>
      <c r="H13" s="211">
        <f t="shared" si="1"/>
        <v>265.32231267652435</v>
      </c>
      <c r="J13" s="26"/>
    </row>
    <row r="14" spans="2:10" ht="15.75" customHeight="1">
      <c r="B14" s="63" t="s">
        <v>60</v>
      </c>
      <c r="C14" s="62" t="s">
        <v>425</v>
      </c>
      <c r="D14" s="69">
        <f>D15+D16</f>
        <v>5346</v>
      </c>
      <c r="E14" s="69">
        <f>E15+E16</f>
        <v>0</v>
      </c>
      <c r="F14" s="69">
        <f>F15+F16</f>
        <v>0</v>
      </c>
      <c r="G14" s="72">
        <f t="shared" si="0"/>
        <v>0</v>
      </c>
      <c r="H14" s="252" t="s">
        <v>23</v>
      </c>
      <c r="J14" s="15"/>
    </row>
    <row r="15" spans="2:10" ht="15.75" customHeight="1">
      <c r="B15" s="65" t="s">
        <v>78</v>
      </c>
      <c r="C15" s="66" t="s">
        <v>426</v>
      </c>
      <c r="D15" s="68">
        <v>0</v>
      </c>
      <c r="E15" s="67">
        <v>0</v>
      </c>
      <c r="F15" s="68">
        <v>0</v>
      </c>
      <c r="G15" s="74" t="s">
        <v>23</v>
      </c>
      <c r="H15" s="211" t="s">
        <v>23</v>
      </c>
      <c r="J15" s="15"/>
    </row>
    <row r="16" spans="2:10" ht="15.75" customHeight="1">
      <c r="B16" s="65" t="s">
        <v>79</v>
      </c>
      <c r="C16" s="66" t="s">
        <v>427</v>
      </c>
      <c r="D16" s="68">
        <v>5346</v>
      </c>
      <c r="E16" s="68">
        <v>0</v>
      </c>
      <c r="F16" s="68">
        <v>0</v>
      </c>
      <c r="G16" s="74">
        <f t="shared" si="0"/>
        <v>0</v>
      </c>
      <c r="H16" s="211" t="s">
        <v>23</v>
      </c>
      <c r="J16" s="15"/>
    </row>
    <row r="17" spans="2:10" ht="15.75" customHeight="1">
      <c r="B17" s="367" t="s">
        <v>191</v>
      </c>
      <c r="C17" s="367"/>
      <c r="D17" s="69">
        <f>D8+D14</f>
        <v>7064703</v>
      </c>
      <c r="E17" s="69">
        <f>E8+E14</f>
        <v>6928631</v>
      </c>
      <c r="F17" s="69">
        <f>F8+F14</f>
        <v>6643532</v>
      </c>
      <c r="G17" s="72">
        <f t="shared" si="0"/>
        <v>98.07391761550343</v>
      </c>
      <c r="H17" s="212">
        <f>F17/E17*100</f>
        <v>95.88520445092256</v>
      </c>
      <c r="J17" s="15"/>
    </row>
    <row r="18" spans="10:10" ht="15">
      <c r="J18" s="15"/>
    </row>
  </sheetData>
  <mergeCells count="8">
    <mergeCell ref="B17:C17"/>
    <mergeCell ref="B4:H4"/>
    <mergeCell ref="B5:B6"/>
    <mergeCell ref="C5:C6"/>
    <mergeCell ref="D5:D6"/>
    <mergeCell ref="E5:E6"/>
    <mergeCell ref="F5:F6"/>
    <mergeCell ref="G5:H5"/>
  </mergeCells>
  <hyperlinks>
    <hyperlink ref="A1" location="'Pregled tabela'!A1" display="'Pregled tabela'!A1"/>
  </hyperlinks>
  <pageMargins left="0.7" right="0.7" top="0.75" bottom="0.75" header="0.3" footer="0.3"/>
  <pageSetup orientation="portrait" paperSize="9" r:id="rId2"/>
  <ignoredErrors>
    <ignoredError sqref="D8" formulaRange="1"/>
  </ignoredErrors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9D2130E-7DA6-4AD4-AC28-C7C8E8D938FB}">
  <dimension ref="B3:H11"/>
  <sheetViews>
    <sheetView workbookViewId="0" topLeftCell="A5">
      <selection pane="topLeft" activeCell="D14" sqref="D14"/>
    </sheetView>
  </sheetViews>
  <sheetFormatPr defaultColWidth="9.164285714285713" defaultRowHeight="16"/>
  <cols>
    <col min="1" max="1" width="9.142857142857142" style="2"/>
    <col min="2" max="2" width="6.571428571428571" style="2" customWidth="1"/>
    <col min="3" max="3" width="44" style="2" customWidth="1"/>
    <col min="4" max="4" width="16" style="2" customWidth="1"/>
    <col min="5" max="6" width="14.857142857142858" style="2" customWidth="1"/>
    <col min="7" max="7" width="14.285714285714286" style="2" customWidth="1"/>
    <col min="8" max="8" width="12.571428571428571" style="2" customWidth="1"/>
    <col min="9" max="10" width="9.142857142857142" style="2"/>
    <col min="11" max="11" width="10.142857142857142" style="2" bestFit="1" customWidth="1"/>
    <col min="12" max="16384" width="9.142857142857142" style="2"/>
  </cols>
  <sheetData>
    <row r="3" spans="2:8" ht="17" thickBot="1">
      <c r="B3" s="78"/>
      <c r="C3" s="78"/>
      <c r="D3" s="78"/>
      <c r="E3" s="78"/>
      <c r="F3" s="78"/>
      <c r="G3" s="78"/>
      <c r="H3" s="84" t="s">
        <v>435</v>
      </c>
    </row>
    <row r="4" spans="2:8" ht="25" customHeight="1" thickTop="1">
      <c r="B4" s="395" t="s">
        <v>428</v>
      </c>
      <c r="C4" s="395"/>
      <c r="D4" s="395"/>
      <c r="E4" s="395"/>
      <c r="F4" s="395"/>
      <c r="G4" s="395"/>
      <c r="H4" s="395"/>
    </row>
    <row r="5" spans="2:8" ht="16">
      <c r="B5" s="367" t="s">
        <v>143</v>
      </c>
      <c r="C5" s="367" t="s">
        <v>175</v>
      </c>
      <c r="D5" s="373">
        <v>44561</v>
      </c>
      <c r="E5" s="373">
        <v>44926</v>
      </c>
      <c r="F5" s="373">
        <v>45291</v>
      </c>
      <c r="G5" s="367" t="s">
        <v>215</v>
      </c>
      <c r="H5" s="367"/>
    </row>
    <row r="6" spans="2:8" ht="17">
      <c r="B6" s="367"/>
      <c r="C6" s="367"/>
      <c r="D6" s="367"/>
      <c r="E6" s="367"/>
      <c r="F6" s="367"/>
      <c r="G6" s="63" t="s">
        <v>9</v>
      </c>
      <c r="H6" s="63" t="s">
        <v>98</v>
      </c>
    </row>
    <row r="7" spans="2:8" ht="16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8" ht="15.75" customHeight="1">
      <c r="B8" s="65" t="s">
        <v>59</v>
      </c>
      <c r="C8" s="66" t="s">
        <v>429</v>
      </c>
      <c r="D8" s="68">
        <v>5579174</v>
      </c>
      <c r="E8" s="68">
        <v>5690905</v>
      </c>
      <c r="F8" s="68">
        <v>6044233</v>
      </c>
      <c r="G8" s="74">
        <f>E8/D8*100</f>
        <v>102.00264411900399</v>
      </c>
      <c r="H8" s="74">
        <f>F8/E8*100</f>
        <v>106.20864344071812</v>
      </c>
    </row>
    <row r="9" spans="2:8" ht="17">
      <c r="B9" s="65" t="s">
        <v>60</v>
      </c>
      <c r="C9" s="66" t="s">
        <v>430</v>
      </c>
      <c r="D9" s="68">
        <v>2402345</v>
      </c>
      <c r="E9" s="68">
        <v>2469853</v>
      </c>
      <c r="F9" s="68">
        <v>3002306</v>
      </c>
      <c r="G9" s="74">
        <f t="shared" si="0" ref="G9">E9/D9*100</f>
        <v>102.81008764353163</v>
      </c>
      <c r="H9" s="74">
        <f t="shared" si="1" ref="H9">F9/E9*100</f>
        <v>121.55808463094769</v>
      </c>
    </row>
    <row r="10" spans="2:8" ht="17" customHeight="1">
      <c r="B10" s="65" t="s">
        <v>61</v>
      </c>
      <c r="C10" s="66" t="s">
        <v>431</v>
      </c>
      <c r="D10" s="68">
        <v>2402344</v>
      </c>
      <c r="E10" s="68">
        <v>2410104</v>
      </c>
      <c r="F10" s="68">
        <v>2916622</v>
      </c>
      <c r="G10" s="74">
        <f t="shared" si="2" ref="G10:H11">E10/D10*100</f>
        <v>100.32301785256399</v>
      </c>
      <c r="H10" s="74">
        <f t="shared" si="3" ref="H10">F10/E10*100</f>
        <v>121.01643746493926</v>
      </c>
    </row>
    <row r="11" spans="2:8" ht="21.75" customHeight="1">
      <c r="B11" s="367" t="s">
        <v>432</v>
      </c>
      <c r="C11" s="367"/>
      <c r="D11" s="69">
        <f>D8-D10</f>
        <v>3176830</v>
      </c>
      <c r="E11" s="69">
        <f>E8-E10</f>
        <v>3280801</v>
      </c>
      <c r="F11" s="69">
        <f>F8-F10</f>
        <v>3127611</v>
      </c>
      <c r="G11" s="72">
        <f t="shared" si="2"/>
        <v>103.27279080089271</v>
      </c>
      <c r="H11" s="72">
        <f t="shared" si="2"/>
        <v>95.33071344467403</v>
      </c>
    </row>
  </sheetData>
  <mergeCells count="8">
    <mergeCell ref="B11:C11"/>
    <mergeCell ref="B4:H4"/>
    <mergeCell ref="B5:B6"/>
    <mergeCell ref="C5:C6"/>
    <mergeCell ref="D5:D6"/>
    <mergeCell ref="E5:E6"/>
    <mergeCell ref="F5:F6"/>
    <mergeCell ref="G5:H5"/>
  </mergeCells>
  <hyperlinks>
    <hyperlink ref="A1" location="'Pregled tabela'!A1" display="'Pregled tabela'!A1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4DE2FFC-0F47-47E6-9E28-FC2246648E01}">
  <dimension ref="B3:K9"/>
  <sheetViews>
    <sheetView workbookViewId="0" topLeftCell="A4">
      <selection pane="topLeft" activeCell="E12" sqref="E12"/>
    </sheetView>
  </sheetViews>
  <sheetFormatPr defaultColWidth="8.834285714285713" defaultRowHeight="15"/>
  <cols>
    <col min="2" max="2" width="7.571428571428571" customWidth="1"/>
    <col min="3" max="3" width="41.57142857142857" customWidth="1"/>
    <col min="4" max="4" width="21.571428571428573" customWidth="1"/>
    <col min="5" max="5" width="17.857142857142858" customWidth="1"/>
    <col min="6" max="6" width="16.571428571428573" customWidth="1"/>
  </cols>
  <sheetData>
    <row r="3" spans="6:6" ht="17" thickBot="1">
      <c r="F3" s="84" t="s">
        <v>435</v>
      </c>
    </row>
    <row r="4" spans="2:6" ht="25" customHeight="1" thickTop="1">
      <c r="B4" s="396" t="s">
        <v>141</v>
      </c>
      <c r="C4" s="396"/>
      <c r="D4" s="396"/>
      <c r="E4" s="396"/>
      <c r="F4" s="396"/>
    </row>
    <row r="5" spans="2:6" ht="34">
      <c r="B5" s="63" t="s">
        <v>143</v>
      </c>
      <c r="C5" s="63" t="s">
        <v>175</v>
      </c>
      <c r="D5" s="357">
        <v>44926</v>
      </c>
      <c r="E5" s="357">
        <v>45291</v>
      </c>
      <c r="F5" s="63" t="s">
        <v>215</v>
      </c>
    </row>
    <row r="6" spans="2:6" ht="15">
      <c r="B6" s="61">
        <v>1</v>
      </c>
      <c r="C6" s="61">
        <v>2</v>
      </c>
      <c r="D6" s="61">
        <v>3</v>
      </c>
      <c r="E6" s="61">
        <v>4</v>
      </c>
      <c r="F6" s="61" t="s">
        <v>136</v>
      </c>
    </row>
    <row r="7" spans="2:11" ht="20" customHeight="1">
      <c r="B7" s="65" t="s">
        <v>59</v>
      </c>
      <c r="C7" s="66" t="s">
        <v>433</v>
      </c>
      <c r="D7" s="74">
        <v>19770563</v>
      </c>
      <c r="E7" s="74">
        <v>20955674</v>
      </c>
      <c r="F7" s="74">
        <f>E7/D7*100</f>
        <v>105.99432095079943</v>
      </c>
      <c r="K7" s="15"/>
    </row>
    <row r="8" spans="2:11" ht="20" customHeight="1">
      <c r="B8" s="65" t="s">
        <v>60</v>
      </c>
      <c r="C8" s="66" t="s">
        <v>434</v>
      </c>
      <c r="D8" s="74">
        <v>12189130</v>
      </c>
      <c r="E8" s="74">
        <v>13347275</v>
      </c>
      <c r="F8" s="74">
        <f>E8/D8*100</f>
        <v>109.50145744610155</v>
      </c>
      <c r="K8" s="15"/>
    </row>
    <row r="9" spans="2:6" ht="20" customHeight="1">
      <c r="B9" s="367" t="s">
        <v>135</v>
      </c>
      <c r="C9" s="367"/>
      <c r="D9" s="321">
        <f>D7/D8</f>
        <v>1.6219831111818481</v>
      </c>
      <c r="E9" s="321">
        <f>E7/E8</f>
        <v>1.5700338833207528</v>
      </c>
      <c r="F9" s="63"/>
    </row>
  </sheetData>
  <mergeCells count="2">
    <mergeCell ref="B4:F4"/>
    <mergeCell ref="B9:C9"/>
  </mergeCells>
  <hyperlinks>
    <hyperlink ref="A1" location="'Pregled tabela'!A1" display="'Pregled tabela'!A1"/>
  </hyperlinks>
  <pageMargins left="0.7" right="0.7" top="0.75" bottom="0.75" header="0.3" footer="0.3"/>
  <pageSetup orientation="portrait" paperSize="9" r:id="rId2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225E5DB-907B-4F25-B990-D02D9D7E4FEF}">
  <dimension ref="B3:O20"/>
  <sheetViews>
    <sheetView workbookViewId="0" topLeftCell="A7"/>
  </sheetViews>
  <sheetFormatPr defaultColWidth="8.834285714285713" defaultRowHeight="15"/>
  <cols>
    <col min="2" max="2" width="6.571428571428571" customWidth="1"/>
    <col min="3" max="3" width="40.857142857142854" customWidth="1"/>
    <col min="4" max="4" width="14.571428571428571" customWidth="1"/>
    <col min="5" max="5" width="13.142857142857142" customWidth="1"/>
    <col min="6" max="6" width="15.571428571428571" customWidth="1"/>
    <col min="7" max="7" width="14" customWidth="1"/>
    <col min="8" max="8" width="12.285714285714286" customWidth="1"/>
    <col min="9" max="9" width="11.571428571428571" customWidth="1"/>
    <col min="12" max="12" width="12" customWidth="1"/>
    <col min="13" max="13" width="9.857142857142858" bestFit="1" customWidth="1"/>
    <col min="15" max="15" width="9.857142857142858" bestFit="1" customWidth="1"/>
  </cols>
  <sheetData>
    <row r="3" spans="2:9" ht="17" thickBot="1">
      <c r="B3" s="60"/>
      <c r="C3" s="60"/>
      <c r="D3" s="60"/>
      <c r="E3" s="60"/>
      <c r="F3" s="60"/>
      <c r="G3" s="60"/>
      <c r="H3" s="60"/>
      <c r="I3" s="84" t="s">
        <v>435</v>
      </c>
    </row>
    <row r="4" spans="2:9" s="324" customFormat="1" ht="25" customHeight="1" thickTop="1">
      <c r="B4" s="397" t="s">
        <v>436</v>
      </c>
      <c r="C4" s="397"/>
      <c r="D4" s="397"/>
      <c r="E4" s="397"/>
      <c r="F4" s="397"/>
      <c r="G4" s="397"/>
      <c r="H4" s="397"/>
      <c r="I4" s="397"/>
    </row>
    <row r="5" spans="2:9" ht="16">
      <c r="B5" s="398" t="s">
        <v>143</v>
      </c>
      <c r="C5" s="376" t="s">
        <v>175</v>
      </c>
      <c r="D5" s="378">
        <v>44926</v>
      </c>
      <c r="E5" s="376"/>
      <c r="F5" s="378">
        <v>45291</v>
      </c>
      <c r="G5" s="376"/>
      <c r="H5" s="376" t="s">
        <v>215</v>
      </c>
      <c r="I5" s="376"/>
    </row>
    <row r="6" spans="2:9" ht="47" customHeight="1">
      <c r="B6" s="398"/>
      <c r="C6" s="376"/>
      <c r="D6" s="97" t="s">
        <v>437</v>
      </c>
      <c r="E6" s="97" t="s">
        <v>139</v>
      </c>
      <c r="F6" s="97" t="s">
        <v>437</v>
      </c>
      <c r="G6" s="97" t="s">
        <v>139</v>
      </c>
      <c r="H6" s="97" t="s">
        <v>94</v>
      </c>
      <c r="I6" s="97" t="s">
        <v>138</v>
      </c>
    </row>
    <row r="7" spans="2:9" ht="15">
      <c r="B7" s="99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</row>
    <row r="8" spans="2:9" ht="17">
      <c r="B8" s="325"/>
      <c r="C8" s="323" t="s">
        <v>438</v>
      </c>
      <c r="D8" s="323"/>
      <c r="E8" s="323"/>
      <c r="F8" s="323"/>
      <c r="G8" s="323"/>
      <c r="H8" s="323"/>
      <c r="I8" s="323"/>
    </row>
    <row r="9" spans="2:15" ht="15.75" customHeight="1">
      <c r="B9" s="65" t="s">
        <v>59</v>
      </c>
      <c r="C9" s="66" t="s">
        <v>439</v>
      </c>
      <c r="D9" s="68">
        <v>3066853</v>
      </c>
      <c r="E9" s="68">
        <v>3065720</v>
      </c>
      <c r="F9" s="199">
        <v>3279482</v>
      </c>
      <c r="G9" s="68">
        <v>3279482</v>
      </c>
      <c r="H9" s="211">
        <f>F9/D9*100</f>
        <v>106.93313308463107</v>
      </c>
      <c r="I9" s="211">
        <f>G9/E9*100</f>
        <v>106.97265242748848</v>
      </c>
      <c r="L9" s="349"/>
      <c r="M9" s="350"/>
      <c r="N9" s="349"/>
      <c r="O9" s="350"/>
    </row>
    <row r="10" spans="2:15" ht="15.75" customHeight="1">
      <c r="B10" s="65" t="s">
        <v>60</v>
      </c>
      <c r="C10" s="66" t="s">
        <v>308</v>
      </c>
      <c r="D10" s="68">
        <v>11338559</v>
      </c>
      <c r="E10" s="68">
        <v>10579940</v>
      </c>
      <c r="F10" s="199">
        <v>12450315</v>
      </c>
      <c r="G10" s="68">
        <v>11563869</v>
      </c>
      <c r="H10" s="211">
        <f t="shared" si="0" ref="H10:H15">F10/D10*100</f>
        <v>109.80509075271381</v>
      </c>
      <c r="I10" s="211">
        <f t="shared" si="1" ref="I10:I15">G10/E10*100</f>
        <v>109.29994877097602</v>
      </c>
      <c r="L10" s="349"/>
      <c r="M10" s="350"/>
      <c r="N10" s="349"/>
      <c r="O10" s="350"/>
    </row>
    <row r="11" spans="2:15" ht="28.5" customHeight="1">
      <c r="B11" s="65" t="s">
        <v>61</v>
      </c>
      <c r="C11" s="66" t="s">
        <v>440</v>
      </c>
      <c r="D11" s="68">
        <v>10433312</v>
      </c>
      <c r="E11" s="68">
        <v>5533246</v>
      </c>
      <c r="F11" s="199">
        <v>10993114</v>
      </c>
      <c r="G11" s="68">
        <v>5731953</v>
      </c>
      <c r="H11" s="211">
        <f t="shared" si="0"/>
        <v>105.36552534803904</v>
      </c>
      <c r="I11" s="211">
        <f t="shared" si="1"/>
        <v>103.59114704099545</v>
      </c>
      <c r="L11" s="349"/>
      <c r="M11" s="350"/>
      <c r="N11" s="349"/>
      <c r="O11" s="350"/>
    </row>
    <row r="12" spans="2:15" ht="19.5" customHeight="1">
      <c r="B12" s="65" t="s">
        <v>62</v>
      </c>
      <c r="C12" s="66" t="s">
        <v>441</v>
      </c>
      <c r="D12" s="68">
        <v>154674</v>
      </c>
      <c r="E12" s="68">
        <v>68473</v>
      </c>
      <c r="F12" s="199">
        <v>49998</v>
      </c>
      <c r="G12" s="68">
        <v>15676</v>
      </c>
      <c r="H12" s="211">
        <f t="shared" si="0"/>
        <v>32.32476046394352</v>
      </c>
      <c r="I12" s="211">
        <f t="shared" si="1"/>
        <v>22.893695325164664</v>
      </c>
      <c r="L12" s="349"/>
      <c r="M12" s="350"/>
      <c r="N12" s="349"/>
      <c r="O12" s="350"/>
    </row>
    <row r="13" spans="2:15" ht="15.75" customHeight="1">
      <c r="B13" s="65" t="s">
        <v>63</v>
      </c>
      <c r="C13" s="66" t="s">
        <v>442</v>
      </c>
      <c r="D13" s="68">
        <v>1190180</v>
      </c>
      <c r="E13" s="68">
        <v>401687</v>
      </c>
      <c r="F13" s="199">
        <v>1006304</v>
      </c>
      <c r="G13" s="68">
        <v>257699</v>
      </c>
      <c r="H13" s="211">
        <f t="shared" si="0"/>
        <v>84.55057218235898</v>
      </c>
      <c r="I13" s="211">
        <f t="shared" si="1"/>
        <v>64.15417974691738</v>
      </c>
      <c r="L13" s="349"/>
      <c r="M13" s="350"/>
      <c r="N13" s="349"/>
      <c r="O13" s="350"/>
    </row>
    <row r="14" spans="2:15" ht="15.75" customHeight="1">
      <c r="B14" s="65" t="s">
        <v>64</v>
      </c>
      <c r="C14" s="66" t="s">
        <v>264</v>
      </c>
      <c r="D14" s="68">
        <v>608113</v>
      </c>
      <c r="E14" s="68">
        <v>121497</v>
      </c>
      <c r="F14" s="199">
        <v>685877</v>
      </c>
      <c r="G14" s="68">
        <v>106995</v>
      </c>
      <c r="H14" s="211">
        <f t="shared" si="0"/>
        <v>112.78775490739386</v>
      </c>
      <c r="I14" s="211">
        <f t="shared" si="1"/>
        <v>88.06390281241512</v>
      </c>
      <c r="L14" s="349"/>
      <c r="M14" s="350"/>
      <c r="N14" s="349"/>
      <c r="O14" s="350"/>
    </row>
    <row r="15" spans="2:15" ht="25" customHeight="1">
      <c r="B15" s="289"/>
      <c r="C15" s="289" t="s">
        <v>192</v>
      </c>
      <c r="D15" s="69">
        <f>SUM(D9:D14)</f>
        <v>26791691</v>
      </c>
      <c r="E15" s="69">
        <f>SUM(E9:E14)</f>
        <v>19770563</v>
      </c>
      <c r="F15" s="195">
        <f>SUM(F9:F14)</f>
        <v>28465090</v>
      </c>
      <c r="G15" s="69">
        <f>SUM(G9:G14)</f>
        <v>20955674</v>
      </c>
      <c r="H15" s="212">
        <f t="shared" si="0"/>
        <v>106.24596260086756</v>
      </c>
      <c r="I15" s="212">
        <f t="shared" si="1"/>
        <v>105.99432095079943</v>
      </c>
      <c r="L15" s="349"/>
      <c r="M15" s="350"/>
      <c r="N15" s="349"/>
      <c r="O15" s="350"/>
    </row>
    <row r="16" spans="12:15" ht="15">
      <c r="L16" s="349"/>
      <c r="M16" s="350"/>
      <c r="N16" s="349"/>
      <c r="O16" s="350"/>
    </row>
    <row r="17" spans="12:15" ht="15">
      <c r="L17" s="349"/>
      <c r="M17" s="350"/>
      <c r="N17" s="349"/>
      <c r="O17" s="350"/>
    </row>
    <row r="20" spans="7:7" ht="15">
      <c r="G20" s="15"/>
    </row>
  </sheetData>
  <mergeCells count="6">
    <mergeCell ref="B4:I4"/>
    <mergeCell ref="B5:B6"/>
    <mergeCell ref="C5:C6"/>
    <mergeCell ref="D5:E5"/>
    <mergeCell ref="F5:G5"/>
    <mergeCell ref="H5:I5"/>
  </mergeCells>
  <hyperlinks>
    <hyperlink ref="A1" location="'Pregled tabela'!A1" display="'Pregled tabela'!A1"/>
  </hyperlinks>
  <pageMargins left="0.7" right="0.7" top="0.75" bottom="0.75" header="0.3" footer="0.3"/>
  <pageSetup orientation="portrait" paperSize="9" r:id="rId2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845B946-9921-47FE-95B6-13B9695AE3B6}">
  <dimension ref="B3:N18"/>
  <sheetViews>
    <sheetView workbookViewId="0" topLeftCell="A7"/>
  </sheetViews>
  <sheetFormatPr defaultColWidth="8.834285714285713" defaultRowHeight="15"/>
  <cols>
    <col min="2" max="2" width="6.142857142857143" customWidth="1"/>
    <col min="3" max="3" width="43.857142857142854" customWidth="1"/>
    <col min="4" max="4" width="15.571428571428571" customWidth="1"/>
    <col min="5" max="5" width="16.142857142857142" customWidth="1"/>
    <col min="6" max="6" width="17.142857142857142" customWidth="1"/>
    <col min="7" max="7" width="17.571428571428573" customWidth="1"/>
    <col min="8" max="8" width="11.857142857142858" customWidth="1"/>
    <col min="9" max="9" width="10.571428571428571" customWidth="1"/>
    <col min="12" max="12" width="9.571428571428571" customWidth="1"/>
    <col min="13" max="14" width="9.857142857142858" bestFit="1" customWidth="1"/>
  </cols>
  <sheetData>
    <row r="3" spans="9:9" ht="17" thickBot="1">
      <c r="I3" s="84" t="s">
        <v>435</v>
      </c>
    </row>
    <row r="4" spans="2:9" ht="25" customHeight="1" thickTop="1">
      <c r="B4" s="399" t="s">
        <v>443</v>
      </c>
      <c r="C4" s="399"/>
      <c r="D4" s="399"/>
      <c r="E4" s="399"/>
      <c r="F4" s="399"/>
      <c r="G4" s="399"/>
      <c r="H4" s="399"/>
      <c r="I4" s="399"/>
    </row>
    <row r="5" spans="2:9" ht="16">
      <c r="B5" s="400" t="s">
        <v>143</v>
      </c>
      <c r="C5" s="401" t="s">
        <v>175</v>
      </c>
      <c r="D5" s="402">
        <v>44926</v>
      </c>
      <c r="E5" s="401"/>
      <c r="F5" s="402">
        <v>45291</v>
      </c>
      <c r="G5" s="401"/>
      <c r="H5" s="401" t="s">
        <v>215</v>
      </c>
      <c r="I5" s="401"/>
    </row>
    <row r="6" spans="2:9" ht="17">
      <c r="B6" s="400"/>
      <c r="C6" s="401"/>
      <c r="D6" s="322" t="s">
        <v>444</v>
      </c>
      <c r="E6" s="322" t="s">
        <v>137</v>
      </c>
      <c r="F6" s="322" t="s">
        <v>444</v>
      </c>
      <c r="G6" s="322" t="s">
        <v>137</v>
      </c>
      <c r="H6" s="322" t="s">
        <v>94</v>
      </c>
      <c r="I6" s="322" t="s">
        <v>138</v>
      </c>
    </row>
    <row r="7" spans="2:9" ht="15">
      <c r="B7" s="332">
        <v>1</v>
      </c>
      <c r="C7" s="332">
        <v>2</v>
      </c>
      <c r="D7" s="332">
        <v>3</v>
      </c>
      <c r="E7" s="332">
        <v>4</v>
      </c>
      <c r="F7" s="332">
        <v>5</v>
      </c>
      <c r="G7" s="332">
        <v>6</v>
      </c>
      <c r="H7" s="332">
        <v>7</v>
      </c>
      <c r="I7" s="332">
        <v>8</v>
      </c>
    </row>
    <row r="8" spans="2:9" ht="15.75" customHeight="1">
      <c r="B8" s="323"/>
      <c r="C8" s="323" t="s">
        <v>445</v>
      </c>
      <c r="D8" s="323"/>
      <c r="E8" s="323"/>
      <c r="F8" s="323"/>
      <c r="G8" s="323"/>
      <c r="H8" s="66"/>
      <c r="I8" s="66"/>
    </row>
    <row r="9" spans="2:14" ht="15.75" customHeight="1">
      <c r="B9" s="65" t="s">
        <v>59</v>
      </c>
      <c r="C9" s="66" t="s">
        <v>446</v>
      </c>
      <c r="D9" s="68">
        <v>6042185</v>
      </c>
      <c r="E9" s="68">
        <v>0</v>
      </c>
      <c r="F9" s="68">
        <v>6698281</v>
      </c>
      <c r="G9" s="68">
        <v>0</v>
      </c>
      <c r="H9" s="74">
        <f t="shared" si="0" ref="H9:H16">F9/D9*100</f>
        <v>110.8585884080014</v>
      </c>
      <c r="I9" s="326" t="s">
        <v>23</v>
      </c>
      <c r="L9" s="349"/>
      <c r="M9" s="350"/>
      <c r="N9" s="350"/>
    </row>
    <row r="10" spans="2:14" ht="15.75" customHeight="1">
      <c r="B10" s="65" t="s">
        <v>60</v>
      </c>
      <c r="C10" s="66" t="s">
        <v>447</v>
      </c>
      <c r="D10" s="68">
        <v>1981702</v>
      </c>
      <c r="E10" s="68">
        <v>19978</v>
      </c>
      <c r="F10" s="68">
        <v>2219933</v>
      </c>
      <c r="G10" s="68">
        <v>32922</v>
      </c>
      <c r="H10" s="74">
        <f t="shared" si="0"/>
        <v>112.02153502393398</v>
      </c>
      <c r="I10" s="74">
        <f t="shared" si="1" ref="I10:I16">G10/E10*100</f>
        <v>164.79127039743716</v>
      </c>
      <c r="L10" s="349"/>
      <c r="M10" s="350"/>
      <c r="N10" s="350"/>
    </row>
    <row r="11" spans="2:14" ht="15.75" customHeight="1">
      <c r="B11" s="65" t="s">
        <v>61</v>
      </c>
      <c r="C11" s="66" t="s">
        <v>448</v>
      </c>
      <c r="D11" s="68">
        <v>276376</v>
      </c>
      <c r="E11" s="68">
        <v>230870</v>
      </c>
      <c r="F11" s="68">
        <v>299943</v>
      </c>
      <c r="G11" s="68">
        <v>239972</v>
      </c>
      <c r="H11" s="74">
        <f t="shared" si="0"/>
        <v>108.5271514169103</v>
      </c>
      <c r="I11" s="74">
        <f t="shared" si="1"/>
        <v>103.94247845107635</v>
      </c>
      <c r="L11" s="349"/>
      <c r="M11" s="350"/>
      <c r="N11" s="350"/>
    </row>
    <row r="12" spans="2:14" ht="15.75" customHeight="1">
      <c r="B12" s="65" t="s">
        <v>62</v>
      </c>
      <c r="C12" s="66" t="s">
        <v>255</v>
      </c>
      <c r="D12" s="68">
        <v>17319096</v>
      </c>
      <c r="E12" s="68">
        <v>10834010</v>
      </c>
      <c r="F12" s="68">
        <v>18772556</v>
      </c>
      <c r="G12" s="68">
        <v>11895009</v>
      </c>
      <c r="H12" s="74">
        <f t="shared" si="0"/>
        <v>108.39223941018629</v>
      </c>
      <c r="I12" s="74">
        <f t="shared" si="1"/>
        <v>109.79322522316299</v>
      </c>
      <c r="L12" s="349"/>
      <c r="M12" s="350"/>
      <c r="N12" s="350"/>
    </row>
    <row r="13" spans="2:14" ht="15.75" customHeight="1">
      <c r="B13" s="65" t="s">
        <v>63</v>
      </c>
      <c r="C13" s="66" t="s">
        <v>449</v>
      </c>
      <c r="D13" s="68">
        <v>47</v>
      </c>
      <c r="E13" s="68">
        <v>2</v>
      </c>
      <c r="F13" s="68">
        <v>10</v>
      </c>
      <c r="G13" s="68">
        <v>3</v>
      </c>
      <c r="H13" s="74">
        <f t="shared" si="0"/>
        <v>21.27659574468085</v>
      </c>
      <c r="I13" s="74">
        <f t="shared" si="1"/>
        <v>150</v>
      </c>
      <c r="L13" s="349"/>
      <c r="M13" s="350"/>
      <c r="N13" s="350"/>
    </row>
    <row r="14" spans="2:14" ht="15.75" customHeight="1">
      <c r="B14" s="65" t="s">
        <v>64</v>
      </c>
      <c r="C14" s="66" t="s">
        <v>259</v>
      </c>
      <c r="D14" s="68">
        <v>917542</v>
      </c>
      <c r="E14" s="68">
        <v>812215</v>
      </c>
      <c r="F14" s="68">
        <v>957351</v>
      </c>
      <c r="G14" s="68">
        <v>824608</v>
      </c>
      <c r="H14" s="74">
        <f t="shared" si="0"/>
        <v>104.33865697701033</v>
      </c>
      <c r="I14" s="74">
        <f t="shared" si="1"/>
        <v>101.52582752103815</v>
      </c>
      <c r="L14" s="349"/>
      <c r="M14" s="350"/>
      <c r="N14" s="350"/>
    </row>
    <row r="15" spans="2:14" ht="15.75" customHeight="1">
      <c r="B15" s="65" t="s">
        <v>65</v>
      </c>
      <c r="C15" s="66" t="s">
        <v>450</v>
      </c>
      <c r="D15" s="68">
        <v>6065926</v>
      </c>
      <c r="E15" s="68">
        <v>292055</v>
      </c>
      <c r="F15" s="68">
        <v>6767942</v>
      </c>
      <c r="G15" s="68">
        <v>354761</v>
      </c>
      <c r="H15" s="74">
        <f t="shared" si="0"/>
        <v>111.57310524394792</v>
      </c>
      <c r="I15" s="74">
        <f t="shared" si="1"/>
        <v>121.47061341185736</v>
      </c>
      <c r="L15" s="349"/>
      <c r="M15" s="350"/>
      <c r="N15" s="350"/>
    </row>
    <row r="16" spans="2:14" ht="25" customHeight="1">
      <c r="B16" s="289"/>
      <c r="C16" s="289" t="s">
        <v>193</v>
      </c>
      <c r="D16" s="69">
        <f>SUM(D9:D15)</f>
        <v>32602874</v>
      </c>
      <c r="E16" s="69">
        <f t="shared" si="2" ref="E16:G16">SUM(E9:E15)</f>
        <v>12189130</v>
      </c>
      <c r="F16" s="69">
        <f t="shared" si="2"/>
        <v>35716016</v>
      </c>
      <c r="G16" s="69">
        <f t="shared" si="2"/>
        <v>13347275</v>
      </c>
      <c r="H16" s="72">
        <f t="shared" si="0"/>
        <v>109.54867353105129</v>
      </c>
      <c r="I16" s="72">
        <f t="shared" si="1"/>
        <v>109.50145744610155</v>
      </c>
      <c r="L16" s="349"/>
      <c r="M16" s="350"/>
      <c r="N16" s="350"/>
    </row>
    <row r="17" spans="12:14" ht="15">
      <c r="L17" s="349"/>
      <c r="M17" s="350"/>
      <c r="N17" s="350"/>
    </row>
    <row r="18" spans="12:14" ht="15">
      <c r="L18" s="349"/>
      <c r="M18" s="350"/>
      <c r="N18" s="350"/>
    </row>
  </sheetData>
  <mergeCells count="6">
    <mergeCell ref="B4:I4"/>
    <mergeCell ref="B5:B6"/>
    <mergeCell ref="C5:C6"/>
    <mergeCell ref="D5:E5"/>
    <mergeCell ref="F5:G5"/>
    <mergeCell ref="H5:I5"/>
  </mergeCells>
  <hyperlinks>
    <hyperlink ref="A1" location="'Pregled tabela'!A1" display="'Pregled tabela'!A1"/>
  </hyperlinks>
  <pageMargins left="0.7" right="0.7" top="0.75" bottom="0.75" header="0.3" footer="0.3"/>
  <pageSetup orientation="portrait" paperSize="9" r:id="rId2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CA415D5-C993-4128-BB61-CBBA0FB1A381}">
  <sheetPr>
    <pageSetUpPr fitToPage="1"/>
  </sheetPr>
  <dimension ref="B3:O25"/>
  <sheetViews>
    <sheetView workbookViewId="0" topLeftCell="A6"/>
  </sheetViews>
  <sheetFormatPr defaultColWidth="8.834285714285713" defaultRowHeight="15"/>
  <cols>
    <col min="3" max="3" width="40" customWidth="1"/>
    <col min="4" max="4" width="17.142857142857142" customWidth="1"/>
    <col min="5" max="5" width="13.857142857142858" customWidth="1"/>
    <col min="6" max="6" width="17.857142857142858" customWidth="1"/>
    <col min="7" max="7" width="13" customWidth="1"/>
    <col min="8" max="8" width="15.571428571428571" customWidth="1"/>
    <col min="9" max="9" width="13.857142857142858" customWidth="1"/>
    <col min="10" max="10" width="11.571428571428571" customWidth="1"/>
    <col min="11" max="11" width="10.857142857142858" customWidth="1"/>
    <col min="13" max="13" width="9.857142857142858" bestFit="1" customWidth="1"/>
    <col min="15" max="15" width="10.142857142857142" bestFit="1" customWidth="1"/>
  </cols>
  <sheetData>
    <row r="3" spans="2:11" ht="17" thickBot="1">
      <c r="B3" s="60"/>
      <c r="C3" s="60"/>
      <c r="D3" s="60"/>
      <c r="E3" s="60"/>
      <c r="F3" s="60"/>
      <c r="G3" s="60"/>
      <c r="H3" s="60"/>
      <c r="I3" s="60"/>
      <c r="J3" s="60"/>
      <c r="K3" s="197" t="s">
        <v>435</v>
      </c>
    </row>
    <row r="4" spans="2:11" ht="25" customHeight="1" thickTop="1">
      <c r="B4" s="379" t="s">
        <v>456</v>
      </c>
      <c r="C4" s="379"/>
      <c r="D4" s="379"/>
      <c r="E4" s="379"/>
      <c r="F4" s="379"/>
      <c r="G4" s="379"/>
      <c r="H4" s="379"/>
      <c r="I4" s="379"/>
      <c r="J4" s="379"/>
      <c r="K4" s="379"/>
    </row>
    <row r="5" spans="2:11" ht="16">
      <c r="B5" s="374" t="s">
        <v>143</v>
      </c>
      <c r="C5" s="376" t="s">
        <v>262</v>
      </c>
      <c r="D5" s="378">
        <v>44561</v>
      </c>
      <c r="E5" s="376"/>
      <c r="F5" s="378">
        <v>44926</v>
      </c>
      <c r="G5" s="376"/>
      <c r="H5" s="378">
        <v>45291</v>
      </c>
      <c r="I5" s="376"/>
      <c r="J5" s="376" t="s">
        <v>215</v>
      </c>
      <c r="K5" s="376"/>
    </row>
    <row r="6" spans="2:11" ht="17">
      <c r="B6" s="374"/>
      <c r="C6" s="376"/>
      <c r="D6" s="97" t="s">
        <v>206</v>
      </c>
      <c r="E6" s="97" t="s">
        <v>213</v>
      </c>
      <c r="F6" s="97" t="s">
        <v>206</v>
      </c>
      <c r="G6" s="97" t="s">
        <v>213</v>
      </c>
      <c r="H6" s="97" t="s">
        <v>206</v>
      </c>
      <c r="I6" s="97" t="s">
        <v>213</v>
      </c>
      <c r="J6" s="97" t="s">
        <v>94</v>
      </c>
      <c r="K6" s="97" t="s">
        <v>96</v>
      </c>
    </row>
    <row r="7" spans="2:11" ht="1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5" ht="20" customHeight="1">
      <c r="B8" s="100" t="s">
        <v>59</v>
      </c>
      <c r="C8" s="117" t="s">
        <v>457</v>
      </c>
      <c r="D8" s="102">
        <v>14755459</v>
      </c>
      <c r="E8" s="103">
        <f>D8/D$15*100</f>
        <v>69.65066052545221</v>
      </c>
      <c r="F8" s="102">
        <v>16444582</v>
      </c>
      <c r="G8" s="103">
        <f>F8/F$15*100</f>
        <v>73.27073223449244</v>
      </c>
      <c r="H8" s="102">
        <v>17909204</v>
      </c>
      <c r="I8" s="103">
        <f>H8/H15*100</f>
        <v>74.93494261636249</v>
      </c>
      <c r="J8" s="104">
        <f>F8/D8*100</f>
        <v>111.4474446372695</v>
      </c>
      <c r="K8" s="104">
        <f>H8/F8*100</f>
        <v>108.90641063421376</v>
      </c>
      <c r="M8" s="15"/>
      <c r="O8" s="15"/>
    </row>
    <row r="9" spans="2:15" ht="20" customHeight="1">
      <c r="B9" s="100" t="s">
        <v>60</v>
      </c>
      <c r="C9" s="117" t="s">
        <v>459</v>
      </c>
      <c r="D9" s="102">
        <v>986253</v>
      </c>
      <c r="E9" s="103">
        <f t="shared" si="0" ref="E9:E14">D9/D$15*100</f>
        <v>4.65544127737462</v>
      </c>
      <c r="F9" s="102">
        <v>856555</v>
      </c>
      <c r="G9" s="103">
        <f t="shared" si="1" ref="G9:G14">F9/F$15*100</f>
        <v>3.8164796191910306</v>
      </c>
      <c r="H9" s="102">
        <v>909124</v>
      </c>
      <c r="I9" s="103">
        <f>H9/H15*100</f>
        <v>3.8039186315124853</v>
      </c>
      <c r="J9" s="104">
        <f t="shared" si="2" ref="J9:J15">F9/D9*100</f>
        <v>86.84941896247717</v>
      </c>
      <c r="K9" s="104">
        <f t="shared" si="3" ref="K9:K15">H9/F9*100</f>
        <v>106.13725913689139</v>
      </c>
      <c r="M9" s="15"/>
      <c r="O9" s="15"/>
    </row>
    <row r="10" spans="2:15" ht="20" customHeight="1">
      <c r="B10" s="100" t="s">
        <v>61</v>
      </c>
      <c r="C10" s="117" t="s">
        <v>458</v>
      </c>
      <c r="D10" s="102">
        <v>2157949</v>
      </c>
      <c r="E10" s="103">
        <f t="shared" si="0"/>
        <v>10.186235021915556</v>
      </c>
      <c r="F10" s="102">
        <v>2252657</v>
      </c>
      <c r="G10" s="103">
        <f t="shared" si="1"/>
        <v>10.036973141862472</v>
      </c>
      <c r="H10" s="102">
        <v>2042989</v>
      </c>
      <c r="I10" s="103">
        <f>H10/H15*100</f>
        <v>8.548189159097177</v>
      </c>
      <c r="J10" s="104">
        <f t="shared" si="2"/>
        <v>104.38879695488632</v>
      </c>
      <c r="K10" s="104">
        <f t="shared" si="3"/>
        <v>90.69241344776412</v>
      </c>
      <c r="M10" s="15"/>
      <c r="O10" s="15"/>
    </row>
    <row r="11" spans="2:15" ht="20" customHeight="1">
      <c r="B11" s="403" t="s">
        <v>460</v>
      </c>
      <c r="C11" s="403"/>
      <c r="D11" s="105">
        <f>SUM(D8:D10)</f>
        <v>17899661</v>
      </c>
      <c r="E11" s="173">
        <f t="shared" si="0"/>
        <v>84.4923368247424</v>
      </c>
      <c r="F11" s="105">
        <f>SUM(F8:F10)</f>
        <v>19553794</v>
      </c>
      <c r="G11" s="173">
        <f t="shared" si="1"/>
        <v>87.12418499554595</v>
      </c>
      <c r="H11" s="105">
        <f>SUM(H8:H10)</f>
        <v>20861317</v>
      </c>
      <c r="I11" s="173">
        <f>H11/H15*100</f>
        <v>87.28705040697214</v>
      </c>
      <c r="J11" s="106">
        <f t="shared" si="2"/>
        <v>109.24114149424393</v>
      </c>
      <c r="K11" s="106">
        <f t="shared" si="3"/>
        <v>106.68679950295068</v>
      </c>
      <c r="M11" s="15"/>
      <c r="O11" s="15"/>
    </row>
    <row r="12" spans="2:15" ht="20" customHeight="1">
      <c r="B12" s="100" t="s">
        <v>62</v>
      </c>
      <c r="C12" s="117" t="s">
        <v>461</v>
      </c>
      <c r="D12" s="102">
        <v>3174184</v>
      </c>
      <c r="E12" s="103">
        <f t="shared" si="0"/>
        <v>14.983201283628114</v>
      </c>
      <c r="F12" s="102">
        <v>2813539</v>
      </c>
      <c r="G12" s="103">
        <f t="shared" si="1"/>
        <v>12.536047599160721</v>
      </c>
      <c r="H12" s="102">
        <v>2952746</v>
      </c>
      <c r="I12" s="103">
        <f>H12/H15*100</f>
        <v>12.354756362744759</v>
      </c>
      <c r="J12" s="104">
        <f t="shared" si="2"/>
        <v>88.63818228558898</v>
      </c>
      <c r="K12" s="104">
        <f t="shared" si="3"/>
        <v>104.9477544117924</v>
      </c>
      <c r="M12" s="15"/>
      <c r="O12" s="26"/>
    </row>
    <row r="13" spans="2:15" ht="20" customHeight="1">
      <c r="B13" s="100" t="s">
        <v>63</v>
      </c>
      <c r="C13" s="117" t="s">
        <v>462</v>
      </c>
      <c r="D13" s="102">
        <v>111107</v>
      </c>
      <c r="E13" s="103">
        <f t="shared" si="0"/>
        <v>0.5244618916294925</v>
      </c>
      <c r="F13" s="102">
        <v>76256</v>
      </c>
      <c r="G13" s="103">
        <f t="shared" si="1"/>
        <v>0.33976740529333344</v>
      </c>
      <c r="H13" s="102">
        <v>85607</v>
      </c>
      <c r="I13" s="103">
        <f>H13/H15*100</f>
        <v>0.35819323028309596</v>
      </c>
      <c r="J13" s="104">
        <f t="shared" si="2"/>
        <v>68.6329394187585</v>
      </c>
      <c r="K13" s="104">
        <f t="shared" si="3"/>
        <v>112.26264162819975</v>
      </c>
      <c r="M13" s="15"/>
      <c r="O13" s="15"/>
    </row>
    <row r="14" spans="2:15" ht="20" customHeight="1">
      <c r="B14" s="403" t="s">
        <v>463</v>
      </c>
      <c r="C14" s="403"/>
      <c r="D14" s="105">
        <f>SUM(D12:D13)</f>
        <v>3285291</v>
      </c>
      <c r="E14" s="173">
        <f t="shared" si="0"/>
        <v>15.507663175257608</v>
      </c>
      <c r="F14" s="105">
        <f>SUM(F12:F13)</f>
        <v>2889795</v>
      </c>
      <c r="G14" s="173">
        <f t="shared" si="1"/>
        <v>12.875815004454056</v>
      </c>
      <c r="H14" s="105">
        <f>SUM(H12:H13)</f>
        <v>3038353</v>
      </c>
      <c r="I14" s="173">
        <f>H14/H15*100</f>
        <v>12.712949593027853</v>
      </c>
      <c r="J14" s="106">
        <f t="shared" si="2"/>
        <v>87.96161435927594</v>
      </c>
      <c r="K14" s="106">
        <f t="shared" si="3"/>
        <v>105.14077988230999</v>
      </c>
      <c r="M14" s="15"/>
      <c r="O14" s="15"/>
    </row>
    <row r="15" spans="2:15" ht="20" customHeight="1">
      <c r="B15" s="376" t="s">
        <v>194</v>
      </c>
      <c r="C15" s="376"/>
      <c r="D15" s="105">
        <f t="shared" si="4" ref="D15:G15">D11+D14</f>
        <v>21184952</v>
      </c>
      <c r="E15" s="106">
        <f t="shared" si="4"/>
        <v>100</v>
      </c>
      <c r="F15" s="105">
        <f t="shared" si="4"/>
        <v>22443589</v>
      </c>
      <c r="G15" s="97">
        <f t="shared" si="4"/>
        <v>100</v>
      </c>
      <c r="H15" s="105">
        <f>H11+H14</f>
        <v>23899670</v>
      </c>
      <c r="I15" s="106">
        <f>I11+I14</f>
        <v>100</v>
      </c>
      <c r="J15" s="106">
        <f t="shared" si="2"/>
        <v>105.94118410086554</v>
      </c>
      <c r="K15" s="106">
        <f t="shared" si="3"/>
        <v>106.48773687666441</v>
      </c>
      <c r="M15" s="15"/>
      <c r="O15" s="15"/>
    </row>
    <row r="16" spans="9:9" ht="15">
      <c r="I16" s="27"/>
    </row>
    <row r="18" spans="4:6" ht="15">
      <c r="D18" s="15"/>
      <c r="F18" s="15"/>
    </row>
    <row r="19" spans="4:6" ht="15">
      <c r="D19" s="15"/>
      <c r="F19" s="15"/>
    </row>
    <row r="20" spans="4:6" ht="15">
      <c r="D20" s="15"/>
      <c r="F20" s="15"/>
    </row>
    <row r="21" spans="4:6" ht="15">
      <c r="D21" s="15"/>
      <c r="F21" s="15"/>
    </row>
    <row r="22" spans="4:6" ht="15">
      <c r="D22" s="15"/>
      <c r="F22" s="15"/>
    </row>
    <row r="23" spans="4:6" ht="15">
      <c r="D23" s="15"/>
      <c r="F23" s="15"/>
    </row>
    <row r="24" spans="4:6" ht="15">
      <c r="D24" s="15"/>
      <c r="F24" s="15"/>
    </row>
    <row r="25" spans="4:6" ht="15">
      <c r="D25" s="15"/>
      <c r="F25" s="15"/>
    </row>
  </sheetData>
  <mergeCells count="10">
    <mergeCell ref="B11:C11"/>
    <mergeCell ref="B14:C14"/>
    <mergeCell ref="B15:C15"/>
    <mergeCell ref="C5:C6"/>
    <mergeCell ref="D5:E5"/>
    <mergeCell ref="F5:G5"/>
    <mergeCell ref="H5:I5"/>
    <mergeCell ref="B4:K4"/>
    <mergeCell ref="B5:B6"/>
    <mergeCell ref="J5:K5"/>
  </mergeCells>
  <hyperlinks>
    <hyperlink ref="A1" location="'Pregled tabela'!A1" display="'Pregled tabela'!A1"/>
  </hyperlinks>
  <pageMargins left="0.7" right="0.7" top="0.75" bottom="0.75" header="0.3" footer="0.3"/>
  <pageSetup fitToHeight="0" orientation="landscape" paperSize="1" scale="71" r:id="rId2"/>
  <ignoredErrors>
    <ignoredError sqref="D11 H11" formulaRange="1"/>
    <ignoredError sqref="E11 G11 F14:G14 E14" formula="1"/>
    <ignoredError sqref="F11" formula="1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dimension ref="B2:N45"/>
  <sheetViews>
    <sheetView workbookViewId="0" topLeftCell="A1"/>
  </sheetViews>
  <sheetFormatPr defaultColWidth="9.164285714285713" defaultRowHeight="15"/>
  <cols>
    <col min="2" max="2" width="7.571428571428571" customWidth="1"/>
    <col min="3" max="3" width="17.571428571428573" customWidth="1"/>
    <col min="4" max="4" width="14.142857142857142" customWidth="1"/>
    <col min="5" max="5" width="13" customWidth="1"/>
    <col min="6" max="6" width="13.857142857142858" customWidth="1"/>
    <col min="7" max="7" width="12.142857142857142" customWidth="1"/>
    <col min="8" max="8" width="14.857142857142858" customWidth="1"/>
    <col min="9" max="10" width="15.142857142857142" customWidth="1"/>
    <col min="11" max="11" width="16.142857142857142" customWidth="1"/>
  </cols>
  <sheetData>
    <row r="2" spans="13:13" ht="15">
      <c r="M2" s="52"/>
    </row>
    <row r="3" spans="3:11" ht="17" thickBot="1">
      <c r="C3" s="18" t="s">
        <v>0</v>
      </c>
      <c r="D3" s="1"/>
      <c r="E3" s="1"/>
      <c r="F3" s="1"/>
      <c r="G3" s="1"/>
      <c r="H3" s="1"/>
      <c r="I3" s="1"/>
      <c r="J3" s="1"/>
      <c r="K3" s="75" t="s">
        <v>435</v>
      </c>
    </row>
    <row r="4" spans="2:11" ht="25" customHeight="1" thickTop="1">
      <c r="B4" s="372" t="s">
        <v>222</v>
      </c>
      <c r="C4" s="372"/>
      <c r="D4" s="372"/>
      <c r="E4" s="372"/>
      <c r="F4" s="372"/>
      <c r="G4" s="372"/>
      <c r="H4" s="372"/>
      <c r="I4" s="372"/>
      <c r="J4" s="372"/>
      <c r="K4" s="372"/>
    </row>
    <row r="5" spans="2:11" ht="16">
      <c r="B5" s="367" t="s">
        <v>143</v>
      </c>
      <c r="C5" s="367" t="s">
        <v>205</v>
      </c>
      <c r="D5" s="373">
        <v>44561</v>
      </c>
      <c r="E5" s="367"/>
      <c r="F5" s="373">
        <v>44926</v>
      </c>
      <c r="G5" s="367"/>
      <c r="H5" s="373">
        <v>45291</v>
      </c>
      <c r="I5" s="367"/>
      <c r="J5" s="367" t="s">
        <v>215</v>
      </c>
      <c r="K5" s="367"/>
    </row>
    <row r="6" spans="2:11" ht="17">
      <c r="B6" s="367"/>
      <c r="C6" s="367"/>
      <c r="D6" s="63" t="s">
        <v>206</v>
      </c>
      <c r="E6" s="63" t="s">
        <v>213</v>
      </c>
      <c r="F6" s="63" t="s">
        <v>206</v>
      </c>
      <c r="G6" s="63" t="s">
        <v>213</v>
      </c>
      <c r="H6" s="63" t="s">
        <v>206</v>
      </c>
      <c r="I6" s="63" t="s">
        <v>213</v>
      </c>
      <c r="J6" s="63" t="s">
        <v>94</v>
      </c>
      <c r="K6" s="63" t="s">
        <v>95</v>
      </c>
    </row>
    <row r="7" spans="2:11" ht="1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  <c r="I7" s="61">
        <v>8</v>
      </c>
      <c r="J7" s="61">
        <v>9</v>
      </c>
      <c r="K7" s="61">
        <v>10</v>
      </c>
    </row>
    <row r="8" spans="2:11" ht="17">
      <c r="B8" s="65" t="s">
        <v>59</v>
      </c>
      <c r="C8" s="70" t="s">
        <v>220</v>
      </c>
      <c r="D8" s="68">
        <v>95412</v>
      </c>
      <c r="E8" s="71">
        <f>D8/D10*100</f>
        <v>3.06973897952703</v>
      </c>
      <c r="F8" s="68">
        <v>119681</v>
      </c>
      <c r="G8" s="71">
        <f>F8/F10*100</f>
        <v>3.6969034059229653</v>
      </c>
      <c r="H8" s="68">
        <v>125094</v>
      </c>
      <c r="I8" s="71">
        <f>H8/H10*100</f>
        <v>3.4963768419746333</v>
      </c>
      <c r="J8" s="74">
        <f>F8/D8*100</f>
        <v>125.43600385695719</v>
      </c>
      <c r="K8" s="74">
        <f>H8/F8*100</f>
        <v>104.52285659377847</v>
      </c>
    </row>
    <row r="9" spans="2:11" ht="17">
      <c r="B9" s="65" t="s">
        <v>60</v>
      </c>
      <c r="C9" s="66" t="s">
        <v>221</v>
      </c>
      <c r="D9" s="68">
        <v>3012735</v>
      </c>
      <c r="E9" s="73">
        <f>D9/D10*100</f>
        <v>96.93026102047297</v>
      </c>
      <c r="F9" s="68">
        <v>3117650</v>
      </c>
      <c r="G9" s="71">
        <f>F9/F10*100</f>
        <v>96.30309659407703</v>
      </c>
      <c r="H9" s="68">
        <v>3452724</v>
      </c>
      <c r="I9" s="71">
        <f>H9/H10*100</f>
        <v>96.50362315802536</v>
      </c>
      <c r="J9" s="74">
        <f>F9/D9*100</f>
        <v>103.48238394681243</v>
      </c>
      <c r="K9" s="74">
        <f>H9/F9*100</f>
        <v>110.74764646448448</v>
      </c>
    </row>
    <row r="10" spans="2:14" ht="16">
      <c r="B10" s="367" t="s">
        <v>182</v>
      </c>
      <c r="C10" s="367"/>
      <c r="D10" s="69">
        <f t="shared" si="0" ref="D10:I10">SUM(D8:D9)</f>
        <v>3108147</v>
      </c>
      <c r="E10" s="72">
        <f t="shared" si="0"/>
        <v>100</v>
      </c>
      <c r="F10" s="69">
        <f t="shared" si="0"/>
        <v>3237331</v>
      </c>
      <c r="G10" s="63">
        <f t="shared" si="0"/>
        <v>100</v>
      </c>
      <c r="H10" s="69">
        <f t="shared" si="0"/>
        <v>3577818</v>
      </c>
      <c r="I10" s="72">
        <f t="shared" si="0"/>
        <v>100</v>
      </c>
      <c r="J10" s="72">
        <f>F10/D10*100</f>
        <v>104.15630277461136</v>
      </c>
      <c r="K10" s="72">
        <f>H10/F10*100</f>
        <v>110.51752199574278</v>
      </c>
      <c r="M10" s="15"/>
      <c r="N10" s="15"/>
    </row>
    <row r="12" ht="19.5" customHeight="1"/>
    <row r="13" spans="8:8" ht="15">
      <c r="H13" s="15"/>
    </row>
    <row r="45" spans="8:8" ht="15">
      <c r="H45" s="314"/>
    </row>
  </sheetData>
  <mergeCells count="8">
    <mergeCell ref="B10:C10"/>
    <mergeCell ref="B4:K4"/>
    <mergeCell ref="B5:B6"/>
    <mergeCell ref="C5:C6"/>
    <mergeCell ref="D5:E5"/>
    <mergeCell ref="F5:G5"/>
    <mergeCell ref="H5:I5"/>
    <mergeCell ref="J5:K5"/>
  </mergeCells>
  <hyperlinks>
    <hyperlink ref="A1" location="'Pregled tabela'!A1" display="'Pregled tabela'!A1"/>
  </hyperlinks>
  <pageMargins left="0.7" right="0.7" top="0.75" bottom="0.75" header="0.3" footer="0.3"/>
  <pageSetup orientation="portrait" paperSize="9" r:id="rId2"/>
  <ignoredErrors>
    <ignoredError sqref="D10 H10 F10" formulaRange="1"/>
    <ignoredError sqref="I8:I10" evalError="1" calculatedColumn="1"/>
  </ignoredErrors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BB56320-7A75-4F7D-A2FA-42275311F2A9}">
  <dimension ref="B3:L33"/>
  <sheetViews>
    <sheetView workbookViewId="0" topLeftCell="A27">
      <selection pane="topLeft" activeCell="B32" sqref="B32"/>
    </sheetView>
  </sheetViews>
  <sheetFormatPr defaultColWidth="8.834285714285713" defaultRowHeight="15"/>
  <cols>
    <col min="2" max="2" width="8.142857142857142" customWidth="1"/>
    <col min="3" max="3" width="44.857142857142854" customWidth="1"/>
    <col min="4" max="4" width="19.142857142857142" customWidth="1"/>
    <col min="5" max="5" width="18.571428571428573" customWidth="1"/>
    <col min="6" max="6" width="15" customWidth="1"/>
    <col min="7" max="7" width="13.857142857142858" customWidth="1"/>
    <col min="8" max="8" width="15.857142857142858" customWidth="1"/>
    <col min="10" max="10" width="14.571428571428571" customWidth="1"/>
    <col min="11" max="11" width="12.714285714285714" customWidth="1"/>
    <col min="12" max="12" width="11.285714285714286" customWidth="1"/>
    <col min="13" max="13" width="9" bestFit="1" customWidth="1"/>
    <col min="14" max="14" width="14.571428571428571" customWidth="1"/>
  </cols>
  <sheetData>
    <row r="3" spans="2:8" ht="17" thickBot="1">
      <c r="B3" s="60"/>
      <c r="C3" s="60"/>
      <c r="D3" s="81"/>
      <c r="E3" s="81"/>
      <c r="F3" s="81"/>
      <c r="G3" s="81"/>
      <c r="H3" s="174" t="s">
        <v>464</v>
      </c>
    </row>
    <row r="4" spans="2:8" ht="25" customHeight="1" thickTop="1">
      <c r="B4" s="379" t="s">
        <v>465</v>
      </c>
      <c r="C4" s="379"/>
      <c r="D4" s="379"/>
      <c r="E4" s="379"/>
      <c r="F4" s="379"/>
      <c r="G4" s="379"/>
      <c r="H4" s="379"/>
    </row>
    <row r="5" spans="2:8" ht="16">
      <c r="B5" s="374" t="s">
        <v>143</v>
      </c>
      <c r="C5" s="376" t="s">
        <v>175</v>
      </c>
      <c r="D5" s="358">
        <v>44561</v>
      </c>
      <c r="E5" s="358">
        <v>44926</v>
      </c>
      <c r="F5" s="358">
        <v>45291</v>
      </c>
      <c r="G5" s="376" t="s">
        <v>215</v>
      </c>
      <c r="H5" s="376"/>
    </row>
    <row r="6" spans="2:8" ht="17">
      <c r="B6" s="374"/>
      <c r="C6" s="376"/>
      <c r="D6" s="97" t="s">
        <v>206</v>
      </c>
      <c r="E6" s="97" t="s">
        <v>206</v>
      </c>
      <c r="F6" s="97" t="s">
        <v>206</v>
      </c>
      <c r="G6" s="97" t="s">
        <v>9</v>
      </c>
      <c r="H6" s="97" t="s">
        <v>98</v>
      </c>
    </row>
    <row r="7" spans="2:8" ht="1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8" ht="17">
      <c r="B8" s="111"/>
      <c r="C8" s="138" t="s">
        <v>466</v>
      </c>
      <c r="D8" s="101"/>
      <c r="E8" s="101"/>
      <c r="F8" s="101"/>
      <c r="G8" s="101"/>
      <c r="H8" s="110"/>
    </row>
    <row r="9" spans="2:12" ht="17">
      <c r="B9" s="111" t="s">
        <v>59</v>
      </c>
      <c r="C9" s="117" t="s">
        <v>467</v>
      </c>
      <c r="D9" s="107">
        <v>11876368</v>
      </c>
      <c r="E9" s="107">
        <v>12036634</v>
      </c>
      <c r="F9" s="107">
        <v>10602763</v>
      </c>
      <c r="G9" s="104">
        <f>E9/D9*100</f>
        <v>101.34945296407116</v>
      </c>
      <c r="H9" s="104">
        <f>F9/E9*100</f>
        <v>88.08744205398287</v>
      </c>
      <c r="J9" s="15"/>
      <c r="K9" s="15"/>
      <c r="L9" s="15"/>
    </row>
    <row r="10" spans="2:12" ht="17">
      <c r="B10" s="111" t="s">
        <v>60</v>
      </c>
      <c r="C10" s="117" t="s">
        <v>468</v>
      </c>
      <c r="D10" s="107">
        <v>15288271</v>
      </c>
      <c r="E10" s="107">
        <v>16950559</v>
      </c>
      <c r="F10" s="107">
        <v>18486449</v>
      </c>
      <c r="G10" s="104">
        <f>E10/D10*100</f>
        <v>110.87296267838266</v>
      </c>
      <c r="H10" s="104">
        <f t="shared" si="0" ref="H10:H26">F10/E10*100</f>
        <v>109.06099910923292</v>
      </c>
      <c r="J10" s="15"/>
      <c r="K10" s="15"/>
      <c r="L10" s="15"/>
    </row>
    <row r="11" spans="2:12" ht="17">
      <c r="B11" s="111" t="s">
        <v>61</v>
      </c>
      <c r="C11" s="117" t="s">
        <v>469</v>
      </c>
      <c r="D11" s="107">
        <f>D9-D10</f>
        <v>-3411903</v>
      </c>
      <c r="E11" s="107">
        <f>E9-E10</f>
        <v>-4913925</v>
      </c>
      <c r="F11" s="107">
        <f>F9-F10</f>
        <v>-7883686</v>
      </c>
      <c r="G11" s="114" t="s">
        <v>23</v>
      </c>
      <c r="H11" s="104" t="s">
        <v>23</v>
      </c>
      <c r="J11" s="15"/>
      <c r="K11" s="15"/>
      <c r="L11" s="15"/>
    </row>
    <row r="12" spans="2:8" ht="32" customHeight="1">
      <c r="B12" s="111"/>
      <c r="C12" s="101" t="s">
        <v>474</v>
      </c>
      <c r="D12" s="202"/>
      <c r="E12" s="114"/>
      <c r="F12" s="114"/>
      <c r="G12" s="114"/>
      <c r="H12" s="104"/>
    </row>
    <row r="13" spans="2:12" ht="17">
      <c r="B13" s="111" t="s">
        <v>53</v>
      </c>
      <c r="C13" s="101" t="s">
        <v>470</v>
      </c>
      <c r="D13" s="203">
        <f>D9/D10</f>
        <v>0.7768287205269975</v>
      </c>
      <c r="E13" s="203">
        <f>E9/E10</f>
        <v>0.7101024809860254</v>
      </c>
      <c r="F13" s="203">
        <f>F9/F10</f>
        <v>0.5735424364084201</v>
      </c>
      <c r="G13" s="110"/>
      <c r="H13" s="104"/>
      <c r="J13" s="23"/>
      <c r="K13" s="23"/>
      <c r="L13" s="23"/>
    </row>
    <row r="14" spans="2:12" ht="17">
      <c r="B14" s="111" t="s">
        <v>54</v>
      </c>
      <c r="C14" s="101" t="s">
        <v>471</v>
      </c>
      <c r="D14" s="204">
        <v>0.65</v>
      </c>
      <c r="E14" s="204">
        <v>0.65</v>
      </c>
      <c r="F14" s="203"/>
      <c r="G14" s="110"/>
      <c r="H14" s="104"/>
      <c r="J14" s="23"/>
      <c r="K14" s="23"/>
      <c r="L14" s="23"/>
    </row>
    <row r="15" spans="2:12" ht="16">
      <c r="B15" s="376" t="s">
        <v>472</v>
      </c>
      <c r="C15" s="376"/>
      <c r="D15" s="205">
        <f>D13-D14</f>
        <v>0.12682872052699745</v>
      </c>
      <c r="E15" s="205">
        <f>E13-E14</f>
        <v>0.06010248098602533</v>
      </c>
      <c r="F15" s="205"/>
      <c r="G15" s="206"/>
      <c r="H15" s="106"/>
      <c r="J15" s="23"/>
      <c r="K15" s="23"/>
      <c r="L15" s="23"/>
    </row>
    <row r="16" spans="2:8" ht="16.25" customHeight="1">
      <c r="B16" s="111"/>
      <c r="C16" s="138" t="s">
        <v>473</v>
      </c>
      <c r="D16" s="114"/>
      <c r="E16" s="114"/>
      <c r="F16" s="114"/>
      <c r="G16" s="114"/>
      <c r="H16" s="104"/>
    </row>
    <row r="17" spans="2:12" ht="17">
      <c r="B17" s="111" t="s">
        <v>59</v>
      </c>
      <c r="C17" s="101" t="s">
        <v>467</v>
      </c>
      <c r="D17" s="107">
        <v>13050584</v>
      </c>
      <c r="E17" s="107">
        <v>13303221</v>
      </c>
      <c r="F17" s="107">
        <v>12011831</v>
      </c>
      <c r="G17" s="104">
        <f>E17/D17*100</f>
        <v>101.93582907860674</v>
      </c>
      <c r="H17" s="104">
        <f t="shared" si="0"/>
        <v>90.29265168187463</v>
      </c>
      <c r="J17" s="15"/>
      <c r="K17" s="15"/>
      <c r="L17" s="15"/>
    </row>
    <row r="18" spans="2:12" ht="17">
      <c r="B18" s="111" t="s">
        <v>60</v>
      </c>
      <c r="C18" s="101" t="s">
        <v>468</v>
      </c>
      <c r="D18" s="107">
        <v>16112291</v>
      </c>
      <c r="E18" s="107">
        <v>17663350</v>
      </c>
      <c r="F18" s="107">
        <v>19237296</v>
      </c>
      <c r="G18" s="104">
        <f>E18/D18*100</f>
        <v>109.62655776264221</v>
      </c>
      <c r="H18" s="104">
        <f t="shared" si="0"/>
        <v>108.91080117871186</v>
      </c>
      <c r="J18" s="15"/>
      <c r="K18" s="15"/>
      <c r="L18" s="15"/>
    </row>
    <row r="19" spans="2:12" ht="17">
      <c r="B19" s="111" t="s">
        <v>61</v>
      </c>
      <c r="C19" s="101" t="s">
        <v>469</v>
      </c>
      <c r="D19" s="107">
        <f>D17-D18</f>
        <v>-3061707</v>
      </c>
      <c r="E19" s="107">
        <f>E17-E18</f>
        <v>-4360129</v>
      </c>
      <c r="F19" s="107">
        <f>F17-F18</f>
        <v>-7225465</v>
      </c>
      <c r="G19" s="114" t="s">
        <v>23</v>
      </c>
      <c r="H19" s="104" t="s">
        <v>23</v>
      </c>
      <c r="J19" s="15"/>
      <c r="K19" s="15"/>
      <c r="L19" s="15"/>
    </row>
    <row r="20" spans="2:8" ht="32" customHeight="1">
      <c r="B20" s="111"/>
      <c r="C20" s="101" t="s">
        <v>474</v>
      </c>
      <c r="D20" s="202"/>
      <c r="E20" s="114"/>
      <c r="F20" s="114"/>
      <c r="G20" s="114"/>
      <c r="H20" s="104"/>
    </row>
    <row r="21" spans="2:12" ht="17">
      <c r="B21" s="111" t="s">
        <v>53</v>
      </c>
      <c r="C21" s="101" t="s">
        <v>470</v>
      </c>
      <c r="D21" s="203">
        <f>D17/D18</f>
        <v>0.8099769300343446</v>
      </c>
      <c r="E21" s="203">
        <f>E17/E18</f>
        <v>0.7531539034214914</v>
      </c>
      <c r="F21" s="203">
        <f>F17/F18</f>
        <v>0.6244032945170672</v>
      </c>
      <c r="G21" s="110"/>
      <c r="H21" s="104"/>
      <c r="J21" s="23"/>
      <c r="K21" s="23"/>
      <c r="L21" s="23"/>
    </row>
    <row r="22" spans="2:12" ht="17">
      <c r="B22" s="111" t="s">
        <v>54</v>
      </c>
      <c r="C22" s="101" t="s">
        <v>471</v>
      </c>
      <c r="D22" s="204">
        <v>0.60</v>
      </c>
      <c r="E22" s="204">
        <v>0.60</v>
      </c>
      <c r="F22" s="203"/>
      <c r="G22" s="110"/>
      <c r="H22" s="104"/>
      <c r="J22" s="23"/>
      <c r="K22" s="23"/>
      <c r="L22" s="23"/>
    </row>
    <row r="23" spans="2:12" ht="15.5" customHeight="1">
      <c r="B23" s="376" t="s">
        <v>472</v>
      </c>
      <c r="C23" s="376"/>
      <c r="D23" s="205">
        <f>D21-D22</f>
        <v>0.2099769300343446</v>
      </c>
      <c r="E23" s="205">
        <f>E21-E22</f>
        <v>0.15315390342149138</v>
      </c>
      <c r="F23" s="205"/>
      <c r="G23" s="206"/>
      <c r="H23" s="106"/>
      <c r="J23" s="23"/>
      <c r="K23" s="23"/>
      <c r="L23" s="23"/>
    </row>
    <row r="24" spans="2:8" ht="16.5" customHeight="1">
      <c r="B24" s="111"/>
      <c r="C24" s="138" t="s">
        <v>475</v>
      </c>
      <c r="D24" s="114"/>
      <c r="E24" s="114"/>
      <c r="F24" s="114"/>
      <c r="G24" s="114"/>
      <c r="H24" s="104"/>
    </row>
    <row r="25" spans="2:12" ht="17">
      <c r="B25" s="111" t="s">
        <v>59</v>
      </c>
      <c r="C25" s="101" t="s">
        <v>467</v>
      </c>
      <c r="D25" s="107">
        <v>14327268</v>
      </c>
      <c r="E25" s="107">
        <v>14669888</v>
      </c>
      <c r="F25" s="107">
        <v>13673457</v>
      </c>
      <c r="G25" s="104">
        <f>E25/D25*100</f>
        <v>102.39138403776631</v>
      </c>
      <c r="H25" s="104">
        <f t="shared" si="0"/>
        <v>93.20764412107305</v>
      </c>
      <c r="J25" s="15"/>
      <c r="K25" s="15"/>
      <c r="L25" s="15"/>
    </row>
    <row r="26" spans="2:12" ht="19.25" customHeight="1">
      <c r="B26" s="111" t="s">
        <v>60</v>
      </c>
      <c r="C26" s="101" t="s">
        <v>468</v>
      </c>
      <c r="D26" s="107">
        <v>16976401</v>
      </c>
      <c r="E26" s="107">
        <v>18494275</v>
      </c>
      <c r="F26" s="107">
        <v>19950788</v>
      </c>
      <c r="G26" s="104">
        <f>E26/D26*100</f>
        <v>108.9410823884285</v>
      </c>
      <c r="H26" s="104">
        <f t="shared" si="0"/>
        <v>107.8754803851462</v>
      </c>
      <c r="J26" s="15"/>
      <c r="K26" s="15"/>
      <c r="L26" s="15"/>
    </row>
    <row r="27" spans="2:12" ht="17">
      <c r="B27" s="111" t="s">
        <v>61</v>
      </c>
      <c r="C27" s="101" t="s">
        <v>469</v>
      </c>
      <c r="D27" s="107">
        <f>D25-D26</f>
        <v>-2649133</v>
      </c>
      <c r="E27" s="107">
        <f>E25-E26</f>
        <v>-3824387</v>
      </c>
      <c r="F27" s="107">
        <f>F25-F26</f>
        <v>-6277331</v>
      </c>
      <c r="G27" s="114" t="s">
        <v>23</v>
      </c>
      <c r="H27" s="104" t="s">
        <v>23</v>
      </c>
      <c r="J27" s="15"/>
      <c r="K27" s="15"/>
      <c r="L27" s="15"/>
    </row>
    <row r="28" spans="2:8" ht="30" customHeight="1">
      <c r="B28" s="111"/>
      <c r="C28" s="101" t="s">
        <v>474</v>
      </c>
      <c r="D28" s="202"/>
      <c r="E28" s="114"/>
      <c r="F28" s="114"/>
      <c r="G28" s="114"/>
      <c r="H28" s="104"/>
    </row>
    <row r="29" spans="2:12" ht="15" customHeight="1">
      <c r="B29" s="111" t="s">
        <v>53</v>
      </c>
      <c r="C29" s="101" t="s">
        <v>470</v>
      </c>
      <c r="D29" s="203">
        <f>D25/D26</f>
        <v>0.8439520249315505</v>
      </c>
      <c r="E29" s="203">
        <f>E25/E26</f>
        <v>0.7932123859951256</v>
      </c>
      <c r="F29" s="203">
        <f>F25/F26</f>
        <v>0.685359244958144</v>
      </c>
      <c r="G29" s="110"/>
      <c r="H29" s="104"/>
      <c r="J29" s="23"/>
      <c r="K29" s="23"/>
      <c r="L29" s="23"/>
    </row>
    <row r="30" spans="2:12" ht="21" customHeight="1">
      <c r="B30" s="111" t="s">
        <v>54</v>
      </c>
      <c r="C30" s="101" t="s">
        <v>471</v>
      </c>
      <c r="D30" s="204">
        <v>0.55</v>
      </c>
      <c r="E30" s="204">
        <v>0.55</v>
      </c>
      <c r="F30" s="203"/>
      <c r="G30" s="110"/>
      <c r="H30" s="104"/>
      <c r="J30" s="23"/>
      <c r="K30" s="23"/>
      <c r="L30" s="23"/>
    </row>
    <row r="31" spans="2:12" ht="18.75" customHeight="1">
      <c r="B31" s="376" t="s">
        <v>472</v>
      </c>
      <c r="C31" s="376"/>
      <c r="D31" s="205">
        <f>D29-D30</f>
        <v>0.2939520249315505</v>
      </c>
      <c r="E31" s="205">
        <f>E29-E30</f>
        <v>0.2432123859951255</v>
      </c>
      <c r="F31" s="205"/>
      <c r="G31" s="207"/>
      <c r="H31" s="147"/>
      <c r="J31" s="23"/>
      <c r="K31" s="23"/>
      <c r="L31" s="23"/>
    </row>
    <row r="33" spans="2:2" ht="15">
      <c r="B33" s="76"/>
    </row>
  </sheetData>
  <mergeCells count="7">
    <mergeCell ref="B31:C31"/>
    <mergeCell ref="B4:H4"/>
    <mergeCell ref="B5:B6"/>
    <mergeCell ref="C5:C6"/>
    <mergeCell ref="G5:H5"/>
    <mergeCell ref="B15:C15"/>
    <mergeCell ref="B23:C23"/>
  </mergeCells>
  <hyperlinks>
    <hyperlink ref="A1" location="'Pregled tabela'!A1" display="'Pregled tabela'!A1"/>
  </hyperlink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46B6681-CB0D-44F6-AC79-0595B9D5A795}">
  <dimension ref="B3:G15"/>
  <sheetViews>
    <sheetView workbookViewId="0" topLeftCell="A1">
      <selection pane="topLeft" activeCell="B14" sqref="B14"/>
    </sheetView>
  </sheetViews>
  <sheetFormatPr defaultColWidth="8.834285714285713" defaultRowHeight="15"/>
  <cols>
    <col min="3" max="3" width="53.857142857142854" customWidth="1"/>
    <col min="4" max="4" width="20.571428571428573" customWidth="1"/>
    <col min="5" max="5" width="22.857142857142858" customWidth="1"/>
    <col min="6" max="6" width="21.571428571428573" customWidth="1"/>
  </cols>
  <sheetData>
    <row r="3" spans="2:6" ht="17" thickBot="1">
      <c r="B3" s="88"/>
      <c r="C3" s="88"/>
      <c r="D3" s="90"/>
      <c r="E3" s="90"/>
      <c r="F3" s="166" t="s">
        <v>74</v>
      </c>
    </row>
    <row r="4" spans="2:6" ht="25" customHeight="1" thickTop="1">
      <c r="B4" s="379" t="s">
        <v>476</v>
      </c>
      <c r="C4" s="379"/>
      <c r="D4" s="379"/>
      <c r="E4" s="379"/>
      <c r="F4" s="379"/>
    </row>
    <row r="5" spans="2:6" ht="17">
      <c r="B5" s="193" t="s">
        <v>143</v>
      </c>
      <c r="C5" s="97" t="s">
        <v>477</v>
      </c>
      <c r="D5" s="358">
        <v>44561</v>
      </c>
      <c r="E5" s="358">
        <v>44926</v>
      </c>
      <c r="F5" s="358">
        <v>45291</v>
      </c>
    </row>
    <row r="6" spans="2:6" ht="15">
      <c r="B6" s="118">
        <v>1</v>
      </c>
      <c r="C6" s="99">
        <v>2</v>
      </c>
      <c r="D6" s="99">
        <v>3</v>
      </c>
      <c r="E6" s="99">
        <v>4</v>
      </c>
      <c r="F6" s="99">
        <v>5</v>
      </c>
    </row>
    <row r="7" spans="2:6" ht="16">
      <c r="B7" s="111" t="s">
        <v>59</v>
      </c>
      <c r="C7" s="108" t="s">
        <v>478</v>
      </c>
      <c r="D7" s="113">
        <v>31.94503047170132</v>
      </c>
      <c r="E7" s="103">
        <v>32.10125752804132</v>
      </c>
      <c r="F7" s="103">
        <v>30.719845956593122</v>
      </c>
    </row>
    <row r="8" spans="2:6" ht="17">
      <c r="B8" s="111" t="s">
        <v>60</v>
      </c>
      <c r="C8" s="101" t="s">
        <v>479</v>
      </c>
      <c r="D8" s="113">
        <v>44.58675367323003</v>
      </c>
      <c r="E8" s="103">
        <v>43.50614198047192</v>
      </c>
      <c r="F8" s="103">
        <v>41.677286646150726</v>
      </c>
    </row>
    <row r="9" spans="2:6" ht="17">
      <c r="B9" s="111" t="s">
        <v>61</v>
      </c>
      <c r="C9" s="101" t="s">
        <v>480</v>
      </c>
      <c r="D9" s="113">
        <v>82.25520373271456</v>
      </c>
      <c r="E9" s="103">
        <v>84.63055754958035</v>
      </c>
      <c r="F9" s="103">
        <v>85.178189256748</v>
      </c>
    </row>
    <row r="10" spans="2:6" ht="17">
      <c r="B10" s="111" t="s">
        <v>62</v>
      </c>
      <c r="C10" s="101" t="s">
        <v>481</v>
      </c>
      <c r="D10" s="113">
        <v>72.3493601605935</v>
      </c>
      <c r="E10" s="103">
        <v>71.90847261121401</v>
      </c>
      <c r="F10" s="103">
        <v>71.738367627215</v>
      </c>
    </row>
    <row r="11" spans="2:6" ht="17">
      <c r="B11" s="111" t="s">
        <v>63</v>
      </c>
      <c r="C11" s="101" t="s">
        <v>482</v>
      </c>
      <c r="D11" s="113">
        <v>71.80160715111941</v>
      </c>
      <c r="E11" s="103">
        <v>70.97155169327444</v>
      </c>
      <c r="F11" s="103">
        <v>70.9377757680508</v>
      </c>
    </row>
    <row r="12" spans="2:6" ht="16">
      <c r="B12" s="124"/>
      <c r="C12" s="125"/>
      <c r="D12" s="125"/>
      <c r="E12" s="125"/>
      <c r="F12" s="125"/>
    </row>
    <row r="13" spans="2:7" ht="32.25" customHeight="1">
      <c r="B13" s="404" t="s">
        <v>483</v>
      </c>
      <c r="C13" s="404"/>
      <c r="D13" s="404"/>
      <c r="E13" s="404"/>
      <c r="F13" s="404"/>
      <c r="G13" s="2"/>
    </row>
    <row r="14" spans="2:7" ht="16">
      <c r="B14" s="76" t="s">
        <v>484</v>
      </c>
      <c r="C14" s="76"/>
      <c r="D14" s="201"/>
      <c r="E14" s="201"/>
      <c r="F14" s="201"/>
      <c r="G14" s="2"/>
    </row>
    <row r="15" spans="3:7" ht="16">
      <c r="C15" s="2"/>
      <c r="D15" s="2"/>
      <c r="E15" s="2"/>
      <c r="F15" s="2"/>
      <c r="G15" s="2"/>
    </row>
  </sheetData>
  <mergeCells count="2">
    <mergeCell ref="B4:F4"/>
    <mergeCell ref="B13:F13"/>
  </mergeCells>
  <hyperlinks>
    <hyperlink ref="A1" location="'Pregled tabela'!A1" display="'Pregled tabela'!A1"/>
  </hyperlinks>
  <pageMargins left="0.7" right="0.7" top="0.75" bottom="0.75" header="0.3" footer="0.3"/>
  <pageSetup orientation="portrait" paperSize="1" r:id="rId2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CB5C513-DD8A-416B-B981-A82B6BC0B615}">
  <dimension ref="B3:O34"/>
  <sheetViews>
    <sheetView workbookViewId="0" topLeftCell="A26"/>
  </sheetViews>
  <sheetFormatPr defaultColWidth="8.834285714285713" defaultRowHeight="15"/>
  <cols>
    <col min="2" max="2" width="7.285714285714286" customWidth="1"/>
    <col min="3" max="3" width="25.142857142857142" customWidth="1"/>
    <col min="4" max="4" width="15.857142857142858" customWidth="1"/>
    <col min="5" max="5" width="12.857142857142858" customWidth="1"/>
    <col min="6" max="6" width="14.142857142857142" customWidth="1"/>
    <col min="7" max="8" width="12.857142857142858" customWidth="1"/>
    <col min="9" max="9" width="12.142857142857142" customWidth="1"/>
    <col min="10" max="10" width="12.857142857142858" customWidth="1"/>
    <col min="11" max="11" width="11.571428571428571" customWidth="1"/>
    <col min="12" max="13" width="13.142857142857142" customWidth="1"/>
    <col min="15" max="15" width="10.714285714285714" bestFit="1" customWidth="1"/>
  </cols>
  <sheetData>
    <row r="3" spans="2:13" ht="17" thickBot="1">
      <c r="B3" s="88"/>
      <c r="C3" s="89" t="s">
        <v>40</v>
      </c>
      <c r="D3" s="90"/>
      <c r="E3" s="90"/>
      <c r="F3" s="90"/>
      <c r="G3" s="90"/>
      <c r="H3" s="90"/>
      <c r="I3" s="90"/>
      <c r="J3" s="90"/>
      <c r="K3" s="90"/>
      <c r="L3" s="208" t="s">
        <v>485</v>
      </c>
      <c r="M3" s="88"/>
    </row>
    <row r="4" spans="2:13" ht="25" customHeight="1" thickTop="1">
      <c r="B4" s="379" t="s">
        <v>486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</row>
    <row r="5" spans="2:13" ht="16">
      <c r="B5" s="374" t="s">
        <v>143</v>
      </c>
      <c r="C5" s="376" t="s">
        <v>175</v>
      </c>
      <c r="D5" s="378">
        <v>44926</v>
      </c>
      <c r="E5" s="376"/>
      <c r="F5" s="376"/>
      <c r="G5" s="376"/>
      <c r="H5" s="378">
        <v>45291</v>
      </c>
      <c r="I5" s="376"/>
      <c r="J5" s="376"/>
      <c r="K5" s="376"/>
      <c r="L5" s="376" t="s">
        <v>215</v>
      </c>
      <c r="M5" s="376"/>
    </row>
    <row r="6" spans="2:13" ht="17">
      <c r="B6" s="374"/>
      <c r="C6" s="376"/>
      <c r="D6" s="376" t="s">
        <v>39</v>
      </c>
      <c r="E6" s="376"/>
      <c r="F6" s="376" t="s">
        <v>182</v>
      </c>
      <c r="G6" s="376"/>
      <c r="H6" s="376" t="s">
        <v>39</v>
      </c>
      <c r="I6" s="376"/>
      <c r="J6" s="376" t="s">
        <v>182</v>
      </c>
      <c r="K6" s="376"/>
      <c r="L6" s="97" t="s">
        <v>39</v>
      </c>
      <c r="M6" s="97" t="s">
        <v>182</v>
      </c>
    </row>
    <row r="7" spans="2:13" ht="17">
      <c r="B7" s="374"/>
      <c r="C7" s="376"/>
      <c r="D7" s="97" t="s">
        <v>206</v>
      </c>
      <c r="E7" s="97" t="s">
        <v>213</v>
      </c>
      <c r="F7" s="97" t="s">
        <v>206</v>
      </c>
      <c r="G7" s="97" t="s">
        <v>213</v>
      </c>
      <c r="H7" s="97" t="s">
        <v>206</v>
      </c>
      <c r="I7" s="97" t="s">
        <v>213</v>
      </c>
      <c r="J7" s="97" t="s">
        <v>206</v>
      </c>
      <c r="K7" s="97" t="s">
        <v>213</v>
      </c>
      <c r="L7" s="97" t="s">
        <v>104</v>
      </c>
      <c r="M7" s="97" t="s">
        <v>105</v>
      </c>
    </row>
    <row r="8" spans="2:13" ht="15">
      <c r="B8" s="9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  <c r="L8" s="99">
        <v>11</v>
      </c>
      <c r="M8" s="99">
        <v>12</v>
      </c>
    </row>
    <row r="9" spans="2:13" ht="17">
      <c r="B9" s="111"/>
      <c r="C9" s="138" t="s">
        <v>487</v>
      </c>
      <c r="D9" s="110"/>
      <c r="E9" s="114"/>
      <c r="F9" s="110"/>
      <c r="G9" s="101"/>
      <c r="H9" s="101"/>
      <c r="I9" s="110"/>
      <c r="J9" s="114"/>
      <c r="K9" s="114"/>
      <c r="L9" s="114"/>
      <c r="M9" s="110"/>
    </row>
    <row r="10" spans="2:15" ht="20" customHeight="1">
      <c r="B10" s="111" t="s">
        <v>59</v>
      </c>
      <c r="C10" s="101" t="s">
        <v>350</v>
      </c>
      <c r="D10" s="107">
        <v>1145</v>
      </c>
      <c r="E10" s="103">
        <f>D10/D$15*100</f>
        <v>12.97009515178976</v>
      </c>
      <c r="F10" s="107">
        <v>1787</v>
      </c>
      <c r="G10" s="103">
        <f>F10/F$15*100</f>
        <v>18.485569463121962</v>
      </c>
      <c r="H10" s="107">
        <v>1829</v>
      </c>
      <c r="I10" s="103">
        <f>H10/H15*100</f>
        <v>20.898080438756857</v>
      </c>
      <c r="J10" s="107">
        <v>2458</v>
      </c>
      <c r="K10" s="103">
        <f>J10/J15*100</f>
        <v>25.873684210526314</v>
      </c>
      <c r="L10" s="104">
        <f>H10/D10*100</f>
        <v>159.73799126637556</v>
      </c>
      <c r="M10" s="104">
        <f>J10/F10*100</f>
        <v>137.54896474538333</v>
      </c>
      <c r="O10" s="26"/>
    </row>
    <row r="11" spans="2:15" ht="18.5" customHeight="1">
      <c r="B11" s="111" t="s">
        <v>60</v>
      </c>
      <c r="C11" s="101" t="s">
        <v>255</v>
      </c>
      <c r="D11" s="107">
        <v>677</v>
      </c>
      <c r="E11" s="103">
        <f t="shared" si="0" ref="E11:E14">D11/D$15*100</f>
        <v>7.668781150883552</v>
      </c>
      <c r="F11" s="107">
        <v>679</v>
      </c>
      <c r="G11" s="103">
        <f t="shared" si="1" ref="G11:G14">F11/F$15*100</f>
        <v>7.023895727733527</v>
      </c>
      <c r="H11" s="107">
        <v>360</v>
      </c>
      <c r="I11" s="103">
        <f>H11/H15*100</f>
        <v>4.113345521023766</v>
      </c>
      <c r="J11" s="107">
        <v>360</v>
      </c>
      <c r="K11" s="103">
        <f>J11/J15*100</f>
        <v>3.7894736842105265</v>
      </c>
      <c r="L11" s="104">
        <f t="shared" si="2" ref="L11:L15">H11/D11*100</f>
        <v>53.17577548005909</v>
      </c>
      <c r="M11" s="104">
        <f t="shared" si="3" ref="M11:M15">J11/F11*100</f>
        <v>53.01914580265096</v>
      </c>
      <c r="O11" s="26"/>
    </row>
    <row r="12" spans="2:15" ht="23" customHeight="1">
      <c r="B12" s="111" t="s">
        <v>61</v>
      </c>
      <c r="C12" s="101" t="s">
        <v>488</v>
      </c>
      <c r="D12" s="107">
        <v>5332</v>
      </c>
      <c r="E12" s="103">
        <f t="shared" si="0"/>
        <v>60.398731309469866</v>
      </c>
      <c r="F12" s="107">
        <v>5333</v>
      </c>
      <c r="G12" s="103">
        <f t="shared" si="1"/>
        <v>55.16706320471708</v>
      </c>
      <c r="H12" s="107">
        <v>4810</v>
      </c>
      <c r="I12" s="103">
        <f>H12/H15*100</f>
        <v>54.958866544789764</v>
      </c>
      <c r="J12" s="107">
        <v>4810</v>
      </c>
      <c r="K12" s="103">
        <f>J12/J15*100</f>
        <v>50.63157894736842</v>
      </c>
      <c r="L12" s="104">
        <f t="shared" si="2"/>
        <v>90.21005251312828</v>
      </c>
      <c r="M12" s="104">
        <f t="shared" si="3"/>
        <v>90.19313707106694</v>
      </c>
      <c r="O12" s="26"/>
    </row>
    <row r="13" spans="2:15" ht="17.5" customHeight="1">
      <c r="B13" s="111" t="s">
        <v>62</v>
      </c>
      <c r="C13" s="101" t="s">
        <v>242</v>
      </c>
      <c r="D13" s="107">
        <v>1548</v>
      </c>
      <c r="E13" s="103">
        <f t="shared" si="0"/>
        <v>17.535115541458996</v>
      </c>
      <c r="F13" s="107">
        <v>1742</v>
      </c>
      <c r="G13" s="103">
        <f t="shared" si="1"/>
        <v>18.02006827350781</v>
      </c>
      <c r="H13" s="107">
        <v>1645</v>
      </c>
      <c r="I13" s="103">
        <f>H13/H15*100</f>
        <v>18.795703839122485</v>
      </c>
      <c r="J13" s="107">
        <v>1764</v>
      </c>
      <c r="K13" s="103">
        <f>J13/J15*100</f>
        <v>18.568421052631578</v>
      </c>
      <c r="L13" s="104">
        <f t="shared" si="2"/>
        <v>106.26614987080103</v>
      </c>
      <c r="M13" s="104">
        <f t="shared" si="3"/>
        <v>101.26291618828932</v>
      </c>
      <c r="O13" s="26"/>
    </row>
    <row r="14" spans="2:15" ht="38" customHeight="1">
      <c r="B14" s="111" t="s">
        <v>63</v>
      </c>
      <c r="C14" s="101" t="s">
        <v>489</v>
      </c>
      <c r="D14" s="107">
        <v>126</v>
      </c>
      <c r="E14" s="103">
        <f t="shared" si="0"/>
        <v>1.4272768463978251</v>
      </c>
      <c r="F14" s="107">
        <v>126</v>
      </c>
      <c r="G14" s="103">
        <f t="shared" si="1"/>
        <v>1.3034033309196236</v>
      </c>
      <c r="H14" s="107">
        <v>108</v>
      </c>
      <c r="I14" s="103">
        <f>H14/H15*100</f>
        <v>1.23400365630713</v>
      </c>
      <c r="J14" s="107">
        <v>108</v>
      </c>
      <c r="K14" s="103">
        <f>J14/J15*100</f>
        <v>1.1368421052631579</v>
      </c>
      <c r="L14" s="104">
        <f t="shared" si="2"/>
        <v>85.71428571428571</v>
      </c>
      <c r="M14" s="104">
        <f t="shared" si="3"/>
        <v>85.71428571428571</v>
      </c>
      <c r="O14" s="26"/>
    </row>
    <row r="15" spans="2:15" ht="23.25" customHeight="1">
      <c r="B15" s="376" t="s">
        <v>195</v>
      </c>
      <c r="C15" s="376"/>
      <c r="D15" s="121">
        <f t="shared" si="4" ref="D15:K15">SUM(D10:D14)</f>
        <v>8828</v>
      </c>
      <c r="E15" s="106">
        <f t="shared" si="4"/>
        <v>100</v>
      </c>
      <c r="F15" s="121">
        <f t="shared" si="4"/>
        <v>9667</v>
      </c>
      <c r="G15" s="106">
        <f t="shared" si="4"/>
        <v>100</v>
      </c>
      <c r="H15" s="121">
        <f t="shared" si="4"/>
        <v>8752</v>
      </c>
      <c r="I15" s="106">
        <f t="shared" si="4"/>
        <v>99.99999999999999</v>
      </c>
      <c r="J15" s="121">
        <f t="shared" si="4"/>
        <v>9500</v>
      </c>
      <c r="K15" s="106">
        <f t="shared" si="4"/>
        <v>100</v>
      </c>
      <c r="L15" s="106">
        <f t="shared" si="2"/>
        <v>99.1391028545537</v>
      </c>
      <c r="M15" s="106">
        <f t="shared" si="3"/>
        <v>98.27247336298748</v>
      </c>
      <c r="O15" s="26"/>
    </row>
    <row r="16" spans="2:15" ht="19.25" customHeight="1">
      <c r="B16" s="111"/>
      <c r="C16" s="382" t="s">
        <v>490</v>
      </c>
      <c r="D16" s="382"/>
      <c r="E16" s="114"/>
      <c r="F16" s="107"/>
      <c r="G16" s="114"/>
      <c r="H16" s="107"/>
      <c r="I16" s="114"/>
      <c r="J16" s="107"/>
      <c r="K16" s="114"/>
      <c r="L16" s="104"/>
      <c r="M16" s="104"/>
      <c r="O16" s="26"/>
    </row>
    <row r="17" spans="2:15" ht="22.25" customHeight="1">
      <c r="B17" s="111" t="s">
        <v>64</v>
      </c>
      <c r="C17" s="101" t="s">
        <v>262</v>
      </c>
      <c r="D17" s="107">
        <v>6075</v>
      </c>
      <c r="E17" s="103">
        <f>D17/D$21*100</f>
        <v>72.21825962910128</v>
      </c>
      <c r="F17" s="107">
        <v>6886</v>
      </c>
      <c r="G17" s="103">
        <f>F17/F$21*100</f>
        <v>74.58030975847504</v>
      </c>
      <c r="H17" s="107">
        <v>6184</v>
      </c>
      <c r="I17" s="103">
        <f>H17/H$21*100</f>
        <v>71.04779411764706</v>
      </c>
      <c r="J17" s="107">
        <v>6935</v>
      </c>
      <c r="K17" s="103">
        <f>J17/J21*100</f>
        <v>73.26220156349038</v>
      </c>
      <c r="L17" s="104">
        <f>H17/D17*100</f>
        <v>101.79423868312757</v>
      </c>
      <c r="M17" s="104">
        <f>J17/F17*100</f>
        <v>100.71158873075805</v>
      </c>
      <c r="O17" s="26"/>
    </row>
    <row r="18" spans="2:15" ht="20.5" customHeight="1">
      <c r="B18" s="111" t="s">
        <v>65</v>
      </c>
      <c r="C18" s="101" t="s">
        <v>491</v>
      </c>
      <c r="D18" s="107">
        <v>520</v>
      </c>
      <c r="E18" s="103">
        <f t="shared" si="5" ref="E18:E20">D18/D$21*100</f>
        <v>6.1816452686638135</v>
      </c>
      <c r="F18" s="107">
        <v>520</v>
      </c>
      <c r="G18" s="103">
        <f t="shared" si="6" ref="G18:G20">F18/F$21*100</f>
        <v>5.6319722733672695</v>
      </c>
      <c r="H18" s="107">
        <v>461</v>
      </c>
      <c r="I18" s="103">
        <f t="shared" si="7" ref="I18:I20">H18/H$21*100</f>
        <v>5.29641544117647</v>
      </c>
      <c r="J18" s="107">
        <v>461</v>
      </c>
      <c r="K18" s="103">
        <f>J18/J21*100</f>
        <v>4.870061271920558</v>
      </c>
      <c r="L18" s="104">
        <f t="shared" si="8" ref="L18:L21">H18/D18*100</f>
        <v>88.65384615384615</v>
      </c>
      <c r="M18" s="104">
        <f t="shared" si="9" ref="M18:M21">J18/F18*100</f>
        <v>88.65384615384615</v>
      </c>
      <c r="O18" s="26"/>
    </row>
    <row r="19" spans="2:15" ht="41" customHeight="1">
      <c r="B19" s="111" t="s">
        <v>66</v>
      </c>
      <c r="C19" s="101" t="s">
        <v>492</v>
      </c>
      <c r="D19" s="107">
        <v>1473</v>
      </c>
      <c r="E19" s="103">
        <f t="shared" si="5"/>
        <v>17.510699001426534</v>
      </c>
      <c r="F19" s="107">
        <v>1473</v>
      </c>
      <c r="G19" s="103">
        <f t="shared" si="6"/>
        <v>15.953644535903825</v>
      </c>
      <c r="H19" s="107">
        <v>1715</v>
      </c>
      <c r="I19" s="103">
        <f t="shared" si="7"/>
        <v>19.70358455882353</v>
      </c>
      <c r="J19" s="107">
        <v>1715</v>
      </c>
      <c r="K19" s="103">
        <f>J19/J21*100</f>
        <v>18.117473061483203</v>
      </c>
      <c r="L19" s="104">
        <f t="shared" si="8"/>
        <v>116.42905634758995</v>
      </c>
      <c r="M19" s="104">
        <f t="shared" si="9"/>
        <v>116.42905634758995</v>
      </c>
      <c r="O19" s="26"/>
    </row>
    <row r="20" spans="2:15" ht="22.25" customHeight="1">
      <c r="B20" s="111" t="s">
        <v>67</v>
      </c>
      <c r="C20" s="101" t="s">
        <v>242</v>
      </c>
      <c r="D20" s="107">
        <v>344</v>
      </c>
      <c r="E20" s="103">
        <f t="shared" si="5"/>
        <v>4.0893961008083695</v>
      </c>
      <c r="F20" s="107">
        <v>354</v>
      </c>
      <c r="G20" s="103">
        <f t="shared" si="6"/>
        <v>3.834073432253872</v>
      </c>
      <c r="H20" s="107">
        <v>344</v>
      </c>
      <c r="I20" s="103">
        <f t="shared" si="7"/>
        <v>3.952205882352941</v>
      </c>
      <c r="J20" s="107">
        <v>355</v>
      </c>
      <c r="K20" s="103">
        <f>J20/J21*100</f>
        <v>3.750264103105853</v>
      </c>
      <c r="L20" s="104">
        <f t="shared" si="8"/>
        <v>100</v>
      </c>
      <c r="M20" s="104">
        <f t="shared" si="9"/>
        <v>100.2824858757062</v>
      </c>
      <c r="O20" s="26"/>
    </row>
    <row r="21" spans="2:15" ht="22.25" customHeight="1">
      <c r="B21" s="376" t="s">
        <v>196</v>
      </c>
      <c r="C21" s="376"/>
      <c r="D21" s="121">
        <f t="shared" si="10" ref="D21:K21">SUM(D17:D20)</f>
        <v>8412</v>
      </c>
      <c r="E21" s="106">
        <f t="shared" si="10"/>
        <v>100</v>
      </c>
      <c r="F21" s="121">
        <f t="shared" si="10"/>
        <v>9233</v>
      </c>
      <c r="G21" s="106">
        <f t="shared" si="10"/>
        <v>100</v>
      </c>
      <c r="H21" s="121">
        <f t="shared" si="10"/>
        <v>8704</v>
      </c>
      <c r="I21" s="106">
        <f t="shared" si="10"/>
        <v>99.99999999999999</v>
      </c>
      <c r="J21" s="121">
        <f t="shared" si="10"/>
        <v>9466</v>
      </c>
      <c r="K21" s="106">
        <f t="shared" si="10"/>
        <v>100</v>
      </c>
      <c r="L21" s="106">
        <f t="shared" si="8"/>
        <v>103.47123157394198</v>
      </c>
      <c r="M21" s="106">
        <f t="shared" si="9"/>
        <v>102.52355680710494</v>
      </c>
      <c r="O21" s="26"/>
    </row>
    <row r="22" spans="2:13" ht="21" customHeight="1">
      <c r="B22" s="111"/>
      <c r="C22" s="382" t="s">
        <v>493</v>
      </c>
      <c r="D22" s="382"/>
      <c r="E22" s="101"/>
      <c r="F22" s="101"/>
      <c r="G22" s="101"/>
      <c r="H22" s="114"/>
      <c r="I22" s="114"/>
      <c r="J22" s="114"/>
      <c r="K22" s="114"/>
      <c r="L22" s="114"/>
      <c r="M22" s="114"/>
    </row>
    <row r="23" spans="2:13" ht="19.25" customHeight="1">
      <c r="B23" s="111" t="s">
        <v>68</v>
      </c>
      <c r="C23" s="101" t="s">
        <v>244</v>
      </c>
      <c r="D23" s="114">
        <v>9</v>
      </c>
      <c r="E23" s="114"/>
      <c r="F23" s="114">
        <v>9</v>
      </c>
      <c r="G23" s="114"/>
      <c r="H23" s="104">
        <v>182</v>
      </c>
      <c r="I23" s="104"/>
      <c r="J23" s="104">
        <v>202</v>
      </c>
      <c r="K23" s="104"/>
      <c r="L23" s="104">
        <f>H23/D23*100</f>
        <v>2022.2222222222222</v>
      </c>
      <c r="M23" s="104">
        <f>J23/F23*100</f>
        <v>2244.4444444444443</v>
      </c>
    </row>
    <row r="24" spans="2:15" ht="17" customHeight="1">
      <c r="B24" s="111" t="s">
        <v>69</v>
      </c>
      <c r="C24" s="101" t="s">
        <v>494</v>
      </c>
      <c r="D24" s="114">
        <v>354</v>
      </c>
      <c r="E24" s="114"/>
      <c r="F24" s="114">
        <v>372</v>
      </c>
      <c r="G24" s="114"/>
      <c r="H24" s="104">
        <v>149</v>
      </c>
      <c r="I24" s="104"/>
      <c r="J24" s="104">
        <v>151</v>
      </c>
      <c r="K24" s="104"/>
      <c r="L24" s="104">
        <f>H24/D24*100</f>
        <v>42.090395480225986</v>
      </c>
      <c r="M24" s="104">
        <f>J24/F24*100</f>
        <v>40.59139784946236</v>
      </c>
      <c r="O24" s="15"/>
    </row>
    <row r="25" spans="2:13" ht="20" customHeight="1">
      <c r="B25" s="111"/>
      <c r="C25" s="138" t="s">
        <v>495</v>
      </c>
      <c r="D25" s="101"/>
      <c r="E25" s="101"/>
      <c r="F25" s="101"/>
      <c r="G25" s="101"/>
      <c r="H25" s="104"/>
      <c r="I25" s="104"/>
      <c r="J25" s="104"/>
      <c r="K25" s="104"/>
      <c r="L25" s="104"/>
      <c r="M25" s="104"/>
    </row>
    <row r="26" spans="2:15" ht="17.5" customHeight="1">
      <c r="B26" s="111"/>
      <c r="C26" s="101" t="s">
        <v>496</v>
      </c>
      <c r="D26" s="114">
        <f>D15-D21+D23-D24</f>
        <v>71</v>
      </c>
      <c r="E26" s="101"/>
      <c r="F26" s="114">
        <f>F15-F21+F23-F24</f>
        <v>71</v>
      </c>
      <c r="G26" s="101"/>
      <c r="H26" s="104">
        <f>H15-H21+H23-H24</f>
        <v>81</v>
      </c>
      <c r="I26" s="104"/>
      <c r="J26" s="104">
        <f>J15-J21+J23-J24</f>
        <v>85</v>
      </c>
      <c r="K26" s="104"/>
      <c r="L26" s="104">
        <f>H26/D26*100</f>
        <v>114.08450704225352</v>
      </c>
      <c r="M26" s="104">
        <f>J26/F26*100</f>
        <v>119.71830985915493</v>
      </c>
      <c r="O26" s="351"/>
    </row>
    <row r="27" spans="2:15" ht="17">
      <c r="B27" s="329"/>
      <c r="C27" s="330" t="s">
        <v>6</v>
      </c>
      <c r="D27" s="331">
        <v>0.0243934608617686</v>
      </c>
      <c r="E27" s="330"/>
      <c r="F27" s="331">
        <v>0.0243934608617686</v>
      </c>
      <c r="G27" s="330"/>
      <c r="H27" s="331">
        <v>0.026</v>
      </c>
      <c r="I27" s="347"/>
      <c r="J27" s="331">
        <v>0.027</v>
      </c>
      <c r="K27" s="347"/>
      <c r="L27" s="347"/>
      <c r="M27" s="347"/>
      <c r="O27" s="352"/>
    </row>
    <row r="28" spans="2:15" ht="17">
      <c r="B28" s="111"/>
      <c r="C28" s="101" t="s">
        <v>497</v>
      </c>
      <c r="D28" s="114"/>
      <c r="E28" s="114"/>
      <c r="F28" s="114"/>
      <c r="G28" s="101"/>
      <c r="H28" s="107"/>
      <c r="I28" s="114"/>
      <c r="J28" s="107"/>
      <c r="K28" s="114"/>
      <c r="L28" s="114"/>
      <c r="M28" s="114"/>
      <c r="O28" s="352"/>
    </row>
    <row r="29" spans="2:13" ht="17">
      <c r="B29" s="111"/>
      <c r="C29" s="101" t="s">
        <v>6</v>
      </c>
      <c r="D29" s="114"/>
      <c r="E29" s="114"/>
      <c r="F29" s="114"/>
      <c r="G29" s="101"/>
      <c r="H29" s="203"/>
      <c r="I29" s="114"/>
      <c r="J29" s="203"/>
      <c r="K29" s="114"/>
      <c r="L29" s="114"/>
      <c r="M29" s="114"/>
    </row>
    <row r="30" spans="2:15" ht="18.5" customHeight="1">
      <c r="B30" s="111"/>
      <c r="C30" s="101" t="s">
        <v>498</v>
      </c>
      <c r="D30" s="337">
        <v>0.40</v>
      </c>
      <c r="E30" s="338"/>
      <c r="F30" s="337">
        <v>0.40</v>
      </c>
      <c r="G30" s="338"/>
      <c r="H30" s="348">
        <v>0.40</v>
      </c>
      <c r="I30" s="338"/>
      <c r="J30" s="348">
        <v>0.40</v>
      </c>
      <c r="K30" s="338"/>
      <c r="L30" s="114"/>
      <c r="M30" s="114"/>
      <c r="O30" s="23"/>
    </row>
    <row r="31" spans="2:15" ht="19.25" customHeight="1">
      <c r="B31" s="376" t="s">
        <v>499</v>
      </c>
      <c r="C31" s="376"/>
      <c r="D31" s="205">
        <f>D30-D27</f>
        <v>0.37560653913823144</v>
      </c>
      <c r="E31" s="205"/>
      <c r="F31" s="205">
        <f>F30-F27</f>
        <v>0.37560653913823144</v>
      </c>
      <c r="G31" s="97"/>
      <c r="H31" s="205">
        <f>H30-H27</f>
        <v>0.374</v>
      </c>
      <c r="I31" s="97"/>
      <c r="J31" s="205">
        <f>J30-J27</f>
        <v>0.373</v>
      </c>
      <c r="K31" s="97"/>
      <c r="L31" s="97"/>
      <c r="M31" s="97"/>
      <c r="O31" s="23"/>
    </row>
    <row r="32" spans="3:13" ht="16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6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3:13" ht="16">
      <c r="C34" s="2"/>
      <c r="D34" s="4"/>
      <c r="E34" s="4"/>
      <c r="F34" s="4"/>
      <c r="G34" s="4"/>
      <c r="H34" s="4"/>
      <c r="I34" s="4"/>
      <c r="J34" s="4"/>
      <c r="K34" s="4"/>
      <c r="L34" s="4"/>
      <c r="M34" s="4"/>
    </row>
  </sheetData>
  <mergeCells count="15">
    <mergeCell ref="B15:C15"/>
    <mergeCell ref="B21:C21"/>
    <mergeCell ref="B31:C31"/>
    <mergeCell ref="C5:C7"/>
    <mergeCell ref="D5:G5"/>
    <mergeCell ref="C16:D16"/>
    <mergeCell ref="C22:D22"/>
    <mergeCell ref="B4:M4"/>
    <mergeCell ref="B5:B7"/>
    <mergeCell ref="H5:K5"/>
    <mergeCell ref="L5:M5"/>
    <mergeCell ref="D6:E6"/>
    <mergeCell ref="F6:G6"/>
    <mergeCell ref="H6:I6"/>
    <mergeCell ref="J6:K6"/>
  </mergeCells>
  <hyperlinks>
    <hyperlink ref="A1" location="'Pregled tabela'!A1" display="'Pregled tabela'!A1"/>
  </hyperlinks>
  <pageMargins left="0.7" right="0.7" top="0.75" bottom="0.75" header="0.3" footer="0.3"/>
  <pageSetup horizontalDpi="300" verticalDpi="300" orientation="landscape" paperSize="9" r:id="rId2"/>
  <ignoredErrors>
    <ignoredError sqref="D28:D29 E16:J16 E22:J22 K16 E25:G25 E28:G29 E26 G26 E31 G31 G23:G24 G27 E30 G30" numberStoredAsText="1"/>
  </ignoredErrors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FBE8137-3617-49A7-9AFD-63D624D989BA}">
  <dimension ref="B3:H23"/>
  <sheetViews>
    <sheetView workbookViewId="0" topLeftCell="A1">
      <selection pane="topLeft" activeCell="C14" sqref="C14"/>
    </sheetView>
  </sheetViews>
  <sheetFormatPr defaultColWidth="9.164285714285713" defaultRowHeight="16"/>
  <cols>
    <col min="1" max="1" width="9.142857142857142" style="2"/>
    <col min="2" max="2" width="7.571428571428571" style="2" customWidth="1"/>
    <col min="3" max="3" width="37.714285714285715" style="2" customWidth="1"/>
    <col min="4" max="4" width="16.571428571428573" style="2" customWidth="1"/>
    <col min="5" max="5" width="17.142857142857142" style="2" customWidth="1"/>
    <col min="6" max="6" width="16.571428571428573" style="2" customWidth="1"/>
    <col min="7" max="7" width="11.857142857142858" style="2" bestFit="1" customWidth="1"/>
    <col min="8" max="8" width="10.142857142857142" style="2" customWidth="1"/>
    <col min="9" max="16384" width="9.142857142857142" style="2"/>
  </cols>
  <sheetData>
    <row r="2" ht="16"/>
    <row r="3" spans="2:8" ht="17" thickBot="1">
      <c r="B3" s="141"/>
      <c r="C3" s="141"/>
      <c r="D3" s="141"/>
      <c r="E3" s="141"/>
      <c r="F3" s="141"/>
      <c r="G3" s="141"/>
      <c r="H3" s="166" t="s">
        <v>464</v>
      </c>
    </row>
    <row r="4" spans="2:8" ht="25" customHeight="1" thickTop="1">
      <c r="B4" s="395" t="s">
        <v>500</v>
      </c>
      <c r="C4" s="395"/>
      <c r="D4" s="395"/>
      <c r="E4" s="395"/>
      <c r="F4" s="395"/>
      <c r="G4" s="395"/>
      <c r="H4" s="395"/>
    </row>
    <row r="5" spans="2:8" ht="16">
      <c r="B5" s="367" t="s">
        <v>143</v>
      </c>
      <c r="C5" s="367" t="s">
        <v>175</v>
      </c>
      <c r="D5" s="373">
        <v>44561</v>
      </c>
      <c r="E5" s="373">
        <v>44926</v>
      </c>
      <c r="F5" s="373">
        <v>45291</v>
      </c>
      <c r="G5" s="367" t="s">
        <v>215</v>
      </c>
      <c r="H5" s="367"/>
    </row>
    <row r="6" spans="2:8" ht="17">
      <c r="B6" s="367"/>
      <c r="C6" s="367"/>
      <c r="D6" s="367"/>
      <c r="E6" s="367"/>
      <c r="F6" s="367"/>
      <c r="G6" s="63" t="s">
        <v>9</v>
      </c>
      <c r="H6" s="63" t="s">
        <v>98</v>
      </c>
    </row>
    <row r="7" spans="2:8" ht="16">
      <c r="B7" s="63">
        <v>1</v>
      </c>
      <c r="C7" s="63">
        <v>2</v>
      </c>
      <c r="D7" s="63">
        <v>3</v>
      </c>
      <c r="E7" s="63">
        <v>4</v>
      </c>
      <c r="F7" s="63">
        <v>5</v>
      </c>
      <c r="G7" s="63">
        <v>6</v>
      </c>
      <c r="H7" s="63">
        <v>7</v>
      </c>
    </row>
    <row r="8" spans="2:8" ht="20" customHeight="1">
      <c r="B8" s="65" t="s">
        <v>59</v>
      </c>
      <c r="C8" s="66" t="s">
        <v>503</v>
      </c>
      <c r="D8" s="68">
        <v>78394</v>
      </c>
      <c r="E8" s="68">
        <v>162878</v>
      </c>
      <c r="F8" s="68">
        <v>234742</v>
      </c>
      <c r="G8" s="74">
        <f>E8/D8*100</f>
        <v>207.76845166721944</v>
      </c>
      <c r="H8" s="74">
        <f>F8/E8*100</f>
        <v>144.12136691265854</v>
      </c>
    </row>
    <row r="9" spans="2:8" ht="20" customHeight="1">
      <c r="B9" s="65" t="s">
        <v>60</v>
      </c>
      <c r="C9" s="66" t="s">
        <v>501</v>
      </c>
      <c r="D9" s="68">
        <v>26564</v>
      </c>
      <c r="E9" s="68">
        <v>44378</v>
      </c>
      <c r="F9" s="68">
        <v>49349</v>
      </c>
      <c r="G9" s="74">
        <f t="shared" si="0" ref="G9:G13">E9/D9*100</f>
        <v>167.06068363198315</v>
      </c>
      <c r="H9" s="74">
        <f t="shared" si="1" ref="H9:H13">F9/E9*100</f>
        <v>111.20149623687412</v>
      </c>
    </row>
    <row r="10" spans="2:8" ht="20" customHeight="1">
      <c r="B10" s="65" t="s">
        <v>61</v>
      </c>
      <c r="C10" s="66" t="s">
        <v>502</v>
      </c>
      <c r="D10" s="68">
        <v>339</v>
      </c>
      <c r="E10" s="68">
        <v>329</v>
      </c>
      <c r="F10" s="68">
        <v>0</v>
      </c>
      <c r="G10" s="74">
        <f t="shared" si="0"/>
        <v>97.05014749262537</v>
      </c>
      <c r="H10" s="74">
        <f t="shared" si="1"/>
        <v>0</v>
      </c>
    </row>
    <row r="11" spans="2:8" ht="20" customHeight="1">
      <c r="B11" s="65" t="s">
        <v>62</v>
      </c>
      <c r="C11" s="66" t="s">
        <v>504</v>
      </c>
      <c r="D11" s="68">
        <v>-3804</v>
      </c>
      <c r="E11" s="68">
        <v>-6633</v>
      </c>
      <c r="F11" s="68">
        <v>-8069</v>
      </c>
      <c r="G11" s="74">
        <f t="shared" si="0"/>
        <v>174.3690851735016</v>
      </c>
      <c r="H11" s="74">
        <f t="shared" si="1"/>
        <v>121.64932911201566</v>
      </c>
    </row>
    <row r="12" spans="2:8" ht="17" customHeight="1">
      <c r="B12" s="63" t="s">
        <v>113</v>
      </c>
      <c r="C12" s="209" t="s">
        <v>505</v>
      </c>
      <c r="D12" s="69">
        <f>SUM(D8:D11)</f>
        <v>101493</v>
      </c>
      <c r="E12" s="69">
        <f>SUM(E8:E11)</f>
        <v>200952</v>
      </c>
      <c r="F12" s="69">
        <f>SUM(F8:F11)</f>
        <v>276022</v>
      </c>
      <c r="G12" s="72">
        <f t="shared" si="0"/>
        <v>197.99592090094885</v>
      </c>
      <c r="H12" s="72">
        <f t="shared" si="1"/>
        <v>137.3571798240376</v>
      </c>
    </row>
    <row r="13" spans="2:8" ht="20" customHeight="1">
      <c r="B13" s="65" t="s">
        <v>64</v>
      </c>
      <c r="C13" s="66" t="s">
        <v>312</v>
      </c>
      <c r="D13" s="68">
        <v>2852902</v>
      </c>
      <c r="E13" s="68">
        <v>2926563</v>
      </c>
      <c r="F13" s="68">
        <v>3152001</v>
      </c>
      <c r="G13" s="74">
        <f t="shared" si="0"/>
        <v>102.58196741423295</v>
      </c>
      <c r="H13" s="74">
        <f t="shared" si="1"/>
        <v>107.70316579550826</v>
      </c>
    </row>
    <row r="14" spans="2:8" ht="16" customHeight="1">
      <c r="B14" s="63" t="s">
        <v>114</v>
      </c>
      <c r="C14" s="62" t="s">
        <v>506</v>
      </c>
      <c r="D14" s="210">
        <f>D12/D13</f>
        <v>0.0355753544986824</v>
      </c>
      <c r="E14" s="210">
        <f>E12/E13</f>
        <v>0.06866484678443621</v>
      </c>
      <c r="F14" s="210">
        <f>F12/F13</f>
        <v>0.08757040368959274</v>
      </c>
      <c r="G14" s="72"/>
      <c r="H14" s="72"/>
    </row>
    <row r="17" spans="4:6" ht="16">
      <c r="D17" s="50"/>
      <c r="E17" s="50"/>
      <c r="F17" s="50"/>
    </row>
    <row r="18" spans="4:6" ht="16">
      <c r="D18" s="50"/>
      <c r="E18" s="50"/>
      <c r="F18" s="50"/>
    </row>
    <row r="20" spans="4:6" ht="16">
      <c r="D20" s="50"/>
      <c r="E20" s="50"/>
      <c r="F20" s="50"/>
    </row>
    <row r="21" spans="4:6" ht="16">
      <c r="D21" s="50"/>
      <c r="E21" s="50"/>
      <c r="F21" s="50"/>
    </row>
    <row r="22" spans="4:6" ht="16">
      <c r="D22" s="50"/>
      <c r="E22" s="50"/>
      <c r="F22" s="50"/>
    </row>
    <row r="23" spans="4:6" ht="16">
      <c r="D23" s="57"/>
      <c r="E23" s="57"/>
      <c r="F23" s="57"/>
    </row>
  </sheetData>
  <mergeCells count="7">
    <mergeCell ref="B4:H4"/>
    <mergeCell ref="B5:B6"/>
    <mergeCell ref="C5:C6"/>
    <mergeCell ref="D5:D6"/>
    <mergeCell ref="E5:E6"/>
    <mergeCell ref="F5:F6"/>
    <mergeCell ref="G5:H5"/>
  </mergeCells>
  <hyperlinks>
    <hyperlink ref="A1" location="'Pregled tabela'!A1" display="'Pregled tabela'!A1"/>
  </hyperlinks>
  <pageMargins left="0.7" right="0.7" top="0.75" bottom="0.75" header="0.3" footer="0.3"/>
  <pageSetup orientation="portrait" paperSize="9" r:id="rId2"/>
  <ignoredErrors>
    <ignoredError sqref="D12:F12" formulaRange="1"/>
  </ignoredErrors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361FD61-8E18-48EE-A616-E9DE46E968D5}">
  <dimension ref="B3:J12"/>
  <sheetViews>
    <sheetView workbookViewId="0" topLeftCell="A7">
      <selection pane="topLeft" activeCell="D14" sqref="D14"/>
    </sheetView>
  </sheetViews>
  <sheetFormatPr defaultColWidth="8.834285714285713" defaultRowHeight="15"/>
  <cols>
    <col min="2" max="2" width="6.857142857142857" customWidth="1"/>
    <col min="3" max="3" width="30" customWidth="1"/>
    <col min="4" max="4" width="13.857142857142858" customWidth="1"/>
    <col min="6" max="6" width="13.857142857142858" customWidth="1"/>
    <col min="7" max="7" width="8.285714285714286" customWidth="1"/>
    <col min="8" max="8" width="13.142857142857142" customWidth="1"/>
  </cols>
  <sheetData>
    <row r="3" spans="2:8" ht="16" thickBot="1">
      <c r="B3" s="60"/>
      <c r="C3" s="60"/>
      <c r="D3" s="60"/>
      <c r="E3" s="60"/>
      <c r="F3" s="60"/>
      <c r="G3" s="60"/>
      <c r="H3" s="60"/>
    </row>
    <row r="4" spans="2:8" ht="25" customHeight="1" thickTop="1">
      <c r="B4" s="395" t="s">
        <v>507</v>
      </c>
      <c r="C4" s="395"/>
      <c r="D4" s="395"/>
      <c r="E4" s="395"/>
      <c r="F4" s="395"/>
      <c r="G4" s="395"/>
      <c r="H4" s="395"/>
    </row>
    <row r="5" spans="2:8" ht="17">
      <c r="B5" s="405" t="s">
        <v>143</v>
      </c>
      <c r="C5" s="367" t="s">
        <v>238</v>
      </c>
      <c r="D5" s="367" t="s">
        <v>148</v>
      </c>
      <c r="E5" s="367"/>
      <c r="F5" s="367" t="s">
        <v>154</v>
      </c>
      <c r="G5" s="367"/>
      <c r="H5" s="63" t="s">
        <v>215</v>
      </c>
    </row>
    <row r="6" spans="2:8" ht="17">
      <c r="B6" s="405"/>
      <c r="C6" s="367"/>
      <c r="D6" s="63" t="s">
        <v>686</v>
      </c>
      <c r="E6" s="63" t="s">
        <v>213</v>
      </c>
      <c r="F6" s="63" t="s">
        <v>686</v>
      </c>
      <c r="G6" s="63" t="s">
        <v>213</v>
      </c>
      <c r="H6" s="63" t="s">
        <v>94</v>
      </c>
    </row>
    <row r="7" spans="2:8" ht="1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8" ht="17">
      <c r="B8" s="65" t="s">
        <v>59</v>
      </c>
      <c r="C8" s="66" t="s">
        <v>240</v>
      </c>
      <c r="D8" s="67">
        <v>718</v>
      </c>
      <c r="E8" s="73">
        <f>D8/D12*100</f>
        <v>50.849858356940516</v>
      </c>
      <c r="F8" s="67">
        <v>738</v>
      </c>
      <c r="G8" s="73">
        <f>F8/F12*100</f>
        <v>50.931677018633536</v>
      </c>
      <c r="H8" s="211">
        <f>F8/D8*100</f>
        <v>102.78551532033427</v>
      </c>
    </row>
    <row r="9" spans="2:8" ht="34" customHeight="1">
      <c r="B9" s="65" t="s">
        <v>60</v>
      </c>
      <c r="C9" s="66" t="s">
        <v>239</v>
      </c>
      <c r="D9" s="67">
        <v>118</v>
      </c>
      <c r="E9" s="73">
        <f>D9/D12*100</f>
        <v>8.356940509915015</v>
      </c>
      <c r="F9" s="67">
        <v>130</v>
      </c>
      <c r="G9" s="73">
        <f>F9/F12*100</f>
        <v>8.971704623878537</v>
      </c>
      <c r="H9" s="211">
        <f>F9/D9*100</f>
        <v>110.16949152542372</v>
      </c>
    </row>
    <row r="10" spans="2:8" ht="17">
      <c r="B10" s="65" t="s">
        <v>61</v>
      </c>
      <c r="C10" s="66" t="s">
        <v>241</v>
      </c>
      <c r="D10" s="67">
        <v>566</v>
      </c>
      <c r="E10" s="73">
        <f>D10/D12*100</f>
        <v>40.084985835694056</v>
      </c>
      <c r="F10" s="67">
        <v>570</v>
      </c>
      <c r="G10" s="73">
        <f>F10/F12*100</f>
        <v>39.33747412008282</v>
      </c>
      <c r="H10" s="211">
        <f>F10/D10*100</f>
        <v>100.70671378091873</v>
      </c>
    </row>
    <row r="11" spans="2:8" ht="17">
      <c r="B11" s="65" t="s">
        <v>62</v>
      </c>
      <c r="C11" s="66" t="s">
        <v>242</v>
      </c>
      <c r="D11" s="67">
        <v>10</v>
      </c>
      <c r="E11" s="73">
        <f>D11/D12*100</f>
        <v>0.708215297450425</v>
      </c>
      <c r="F11" s="67">
        <v>11</v>
      </c>
      <c r="G11" s="73">
        <f>F11/F12*100</f>
        <v>0.759144237405107</v>
      </c>
      <c r="H11" s="211">
        <f>F11/D11*100</f>
        <v>110.00000000000001</v>
      </c>
    </row>
    <row r="12" spans="2:10" ht="16">
      <c r="B12" s="367" t="s">
        <v>182</v>
      </c>
      <c r="C12" s="367"/>
      <c r="D12" s="69">
        <f>SUM(D8:D11)</f>
        <v>1412</v>
      </c>
      <c r="E12" s="212">
        <v>100</v>
      </c>
      <c r="F12" s="69">
        <f>SUM(F8:F11)</f>
        <v>1449</v>
      </c>
      <c r="G12" s="212">
        <f>SUM(G8:G11)</f>
        <v>100</v>
      </c>
      <c r="H12" s="212">
        <f>F12/D12*100</f>
        <v>102.62039660056656</v>
      </c>
      <c r="J12" s="15"/>
    </row>
  </sheetData>
  <mergeCells count="6">
    <mergeCell ref="B12:C12"/>
    <mergeCell ref="B4:H4"/>
    <mergeCell ref="B5:B6"/>
    <mergeCell ref="C5:C6"/>
    <mergeCell ref="D5:E5"/>
    <mergeCell ref="F5:G5"/>
  </mergeCells>
  <hyperlinks>
    <hyperlink ref="A1" location="'Pregled tabela'!A1" display="'Pregled tabela'!A1"/>
  </hyperlinks>
  <pageMargins left="0.7" right="0.7" top="0.75" bottom="0.75" header="0.3" footer="0.3"/>
  <pageSetup orientation="portrait" paperSize="1" r:id="rId2"/>
  <ignoredErrors>
    <ignoredError sqref="F12 D12" formulaRange="1"/>
  </ignoredErrors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4BF8E87-893B-4403-A8C4-32EFDC9B0C92}">
  <dimension ref="B3:P24"/>
  <sheetViews>
    <sheetView workbookViewId="0" topLeftCell="A11">
      <selection pane="topLeft" activeCell="C21" sqref="C21"/>
    </sheetView>
  </sheetViews>
  <sheetFormatPr defaultColWidth="8.834285714285713" defaultRowHeight="15"/>
  <cols>
    <col min="2" max="2" width="6" customWidth="1"/>
    <col min="3" max="3" width="45.57142857142857" customWidth="1"/>
    <col min="4" max="4" width="16.857142857142858" customWidth="1"/>
    <col min="5" max="5" width="16.571428571428573" customWidth="1"/>
    <col min="6" max="6" width="15.571428571428571" customWidth="1"/>
    <col min="7" max="7" width="10.857142857142858" customWidth="1"/>
    <col min="8" max="8" width="15.571428571428571" customWidth="1"/>
    <col min="9" max="9" width="16.714285714285715" customWidth="1"/>
    <col min="10" max="10" width="15" customWidth="1"/>
    <col min="11" max="11" width="10.857142857142858" style="23" customWidth="1"/>
    <col min="12" max="12" width="11.571428571428571" customWidth="1"/>
  </cols>
  <sheetData>
    <row r="3" spans="2:12" ht="17" thickBot="1">
      <c r="B3" s="141"/>
      <c r="C3" s="141"/>
      <c r="D3" s="141"/>
      <c r="E3" s="141"/>
      <c r="F3" s="141"/>
      <c r="G3" s="141"/>
      <c r="H3" s="141"/>
      <c r="I3" s="141"/>
      <c r="J3" s="141"/>
      <c r="K3" s="220"/>
      <c r="L3" s="164" t="s">
        <v>508</v>
      </c>
    </row>
    <row r="4" spans="2:12" ht="25" customHeight="1" thickTop="1">
      <c r="B4" s="409" t="s">
        <v>666</v>
      </c>
      <c r="C4" s="409"/>
      <c r="D4" s="409"/>
      <c r="E4" s="409"/>
      <c r="F4" s="409"/>
      <c r="G4" s="409"/>
      <c r="H4" s="409"/>
      <c r="I4" s="409"/>
      <c r="J4" s="409"/>
      <c r="K4" s="409"/>
      <c r="L4" s="409"/>
    </row>
    <row r="5" spans="2:12" ht="17">
      <c r="B5" s="367" t="s">
        <v>143</v>
      </c>
      <c r="C5" s="367" t="s">
        <v>175</v>
      </c>
      <c r="D5" s="389">
        <v>44926</v>
      </c>
      <c r="E5" s="374"/>
      <c r="F5" s="374"/>
      <c r="G5" s="374"/>
      <c r="H5" s="389">
        <v>45291</v>
      </c>
      <c r="I5" s="374"/>
      <c r="J5" s="374"/>
      <c r="K5" s="374"/>
      <c r="L5" s="63" t="s">
        <v>215</v>
      </c>
    </row>
    <row r="6" spans="2:12" ht="17">
      <c r="B6" s="367"/>
      <c r="C6" s="367"/>
      <c r="D6" s="63" t="s">
        <v>510</v>
      </c>
      <c r="E6" s="63" t="s">
        <v>511</v>
      </c>
      <c r="F6" s="63" t="s">
        <v>182</v>
      </c>
      <c r="G6" s="63" t="s">
        <v>6</v>
      </c>
      <c r="H6" s="63" t="s">
        <v>510</v>
      </c>
      <c r="I6" s="63" t="s">
        <v>511</v>
      </c>
      <c r="J6" s="63" t="s">
        <v>182</v>
      </c>
      <c r="K6" s="213" t="s">
        <v>6</v>
      </c>
      <c r="L6" s="63" t="s">
        <v>105</v>
      </c>
    </row>
    <row r="7" spans="2:12" ht="15" customHeight="1">
      <c r="B7" s="61">
        <v>1</v>
      </c>
      <c r="C7" s="61">
        <v>2</v>
      </c>
      <c r="D7" s="61">
        <v>3</v>
      </c>
      <c r="E7" s="61">
        <v>4</v>
      </c>
      <c r="F7" s="61" t="s">
        <v>82</v>
      </c>
      <c r="G7" s="61">
        <v>6</v>
      </c>
      <c r="H7" s="61">
        <v>7</v>
      </c>
      <c r="I7" s="61">
        <v>8</v>
      </c>
      <c r="J7" s="61" t="s">
        <v>83</v>
      </c>
      <c r="K7" s="118">
        <v>10</v>
      </c>
      <c r="L7" s="61">
        <v>11</v>
      </c>
    </row>
    <row r="8" spans="2:12" ht="17">
      <c r="B8" s="161"/>
      <c r="C8" s="161" t="s">
        <v>509</v>
      </c>
      <c r="D8" s="407"/>
      <c r="E8" s="407"/>
      <c r="F8" s="407"/>
      <c r="G8" s="407"/>
      <c r="H8" s="407"/>
      <c r="I8" s="407"/>
      <c r="J8" s="407"/>
      <c r="K8" s="407"/>
      <c r="L8" s="407"/>
    </row>
    <row r="9" spans="2:16" ht="17">
      <c r="B9" s="65" t="s">
        <v>59</v>
      </c>
      <c r="C9" s="66" t="s">
        <v>252</v>
      </c>
      <c r="D9" s="68">
        <v>43803</v>
      </c>
      <c r="E9" s="68">
        <v>10602</v>
      </c>
      <c r="F9" s="68">
        <f t="shared" si="0" ref="F9:F17">D9+E9</f>
        <v>54405</v>
      </c>
      <c r="G9" s="71">
        <f>F9/F18*100</f>
        <v>7.463884430176565</v>
      </c>
      <c r="H9" s="68">
        <v>31162</v>
      </c>
      <c r="I9" s="68">
        <v>17716</v>
      </c>
      <c r="J9" s="68">
        <f t="shared" si="1" ref="J9:J17">H9+I9</f>
        <v>48878</v>
      </c>
      <c r="K9" s="214">
        <f>J9/J18*100</f>
        <v>5.907499374538458</v>
      </c>
      <c r="L9" s="211">
        <f>J9/F9*100</f>
        <v>89.8410072603621</v>
      </c>
      <c r="N9" s="45"/>
      <c r="O9" s="45"/>
      <c r="P9" s="54"/>
    </row>
    <row r="10" spans="2:16" ht="17">
      <c r="B10" s="216" t="s">
        <v>60</v>
      </c>
      <c r="C10" s="66" t="s">
        <v>513</v>
      </c>
      <c r="D10" s="68">
        <v>182</v>
      </c>
      <c r="E10" s="68">
        <v>0</v>
      </c>
      <c r="F10" s="68">
        <f t="shared" si="0"/>
        <v>182</v>
      </c>
      <c r="G10" s="71">
        <f>F10/F18*100</f>
        <v>0.024968789013732832</v>
      </c>
      <c r="H10" s="68">
        <v>0</v>
      </c>
      <c r="I10" s="68">
        <v>0</v>
      </c>
      <c r="J10" s="68">
        <f t="shared" si="1"/>
        <v>0</v>
      </c>
      <c r="K10" s="214">
        <f>J10/J18*100</f>
        <v>0</v>
      </c>
      <c r="L10" s="211">
        <f t="shared" si="2" ref="L10:L18">J10/F10*100</f>
        <v>0</v>
      </c>
      <c r="N10" s="46"/>
      <c r="O10" s="46"/>
      <c r="P10" s="54"/>
    </row>
    <row r="11" spans="2:16" ht="17">
      <c r="B11" s="65" t="s">
        <v>61</v>
      </c>
      <c r="C11" s="66" t="s">
        <v>514</v>
      </c>
      <c r="D11" s="68">
        <v>440182</v>
      </c>
      <c r="E11" s="68">
        <v>165440</v>
      </c>
      <c r="F11" s="68">
        <f t="shared" si="0"/>
        <v>605622</v>
      </c>
      <c r="G11" s="71">
        <f>F11/F18*100</f>
        <v>83.08597769271927</v>
      </c>
      <c r="H11" s="68">
        <v>474936</v>
      </c>
      <c r="I11" s="68">
        <v>204121</v>
      </c>
      <c r="J11" s="68">
        <f t="shared" si="1"/>
        <v>679057</v>
      </c>
      <c r="K11" s="214">
        <f>J11/J18*100</f>
        <v>82.0722779732387</v>
      </c>
      <c r="L11" s="211">
        <f t="shared" si="2"/>
        <v>112.12555026072368</v>
      </c>
      <c r="N11" s="45"/>
      <c r="O11" s="45"/>
      <c r="P11" s="54"/>
    </row>
    <row r="12" spans="2:16" ht="17">
      <c r="B12" s="65" t="s">
        <v>62</v>
      </c>
      <c r="C12" s="66" t="s">
        <v>515</v>
      </c>
      <c r="D12" s="68">
        <v>2954</v>
      </c>
      <c r="E12" s="68">
        <v>4213</v>
      </c>
      <c r="F12" s="68">
        <f t="shared" si="0"/>
        <v>7167</v>
      </c>
      <c r="G12" s="71">
        <f>F12/F18*100</f>
        <v>0.9832489607770507</v>
      </c>
      <c r="H12" s="68">
        <v>3012</v>
      </c>
      <c r="I12" s="68">
        <v>3034</v>
      </c>
      <c r="J12" s="68">
        <f t="shared" si="1"/>
        <v>6046</v>
      </c>
      <c r="K12" s="214">
        <f>J12/J18*100</f>
        <v>0.7307324607893023</v>
      </c>
      <c r="L12" s="211">
        <f t="shared" si="2"/>
        <v>84.35886702944049</v>
      </c>
      <c r="N12" s="45"/>
      <c r="O12" s="45"/>
      <c r="P12" s="54"/>
    </row>
    <row r="13" spans="2:16" ht="17">
      <c r="B13" s="65" t="s">
        <v>63</v>
      </c>
      <c r="C13" s="66" t="s">
        <v>516</v>
      </c>
      <c r="D13" s="68">
        <f>D11-D12</f>
        <v>437228</v>
      </c>
      <c r="E13" s="68">
        <f>E11-E12</f>
        <v>161227</v>
      </c>
      <c r="F13" s="68">
        <f>D13+E13</f>
        <v>598455</v>
      </c>
      <c r="G13" s="71">
        <f>F13/F18*100</f>
        <v>82.10272873194222</v>
      </c>
      <c r="H13" s="68">
        <f>H11-H12</f>
        <v>471924</v>
      </c>
      <c r="I13" s="68">
        <f>I11-I12</f>
        <v>201087</v>
      </c>
      <c r="J13" s="68">
        <f>H13+I13</f>
        <v>673011</v>
      </c>
      <c r="K13" s="214">
        <f>J13/J18*100</f>
        <v>81.34154551244941</v>
      </c>
      <c r="L13" s="211">
        <f t="shared" si="2"/>
        <v>112.45807955485374</v>
      </c>
      <c r="N13" s="45"/>
      <c r="O13" s="45"/>
      <c r="P13" s="54"/>
    </row>
    <row r="14" spans="2:16" ht="17">
      <c r="B14" s="65" t="s">
        <v>64</v>
      </c>
      <c r="C14" s="66" t="s">
        <v>517</v>
      </c>
      <c r="D14" s="68">
        <v>24706</v>
      </c>
      <c r="E14" s="68">
        <v>5026</v>
      </c>
      <c r="F14" s="68">
        <f t="shared" si="0"/>
        <v>29732</v>
      </c>
      <c r="G14" s="71">
        <f>F14/F18*100</f>
        <v>4.078967225034641</v>
      </c>
      <c r="H14" s="68">
        <v>22466</v>
      </c>
      <c r="I14" s="68">
        <v>6652</v>
      </c>
      <c r="J14" s="68">
        <f t="shared" si="1"/>
        <v>29118</v>
      </c>
      <c r="K14" s="214">
        <f>J14/J18*100</f>
        <v>3.51926361119135</v>
      </c>
      <c r="L14" s="211">
        <f t="shared" si="2"/>
        <v>97.93488497242029</v>
      </c>
      <c r="N14" s="45"/>
      <c r="O14" s="45"/>
      <c r="P14" s="54"/>
    </row>
    <row r="15" spans="2:16" ht="17">
      <c r="B15" s="65" t="s">
        <v>65</v>
      </c>
      <c r="C15" s="66" t="s">
        <v>518</v>
      </c>
      <c r="D15" s="68">
        <v>34388</v>
      </c>
      <c r="E15" s="68">
        <v>0</v>
      </c>
      <c r="F15" s="68">
        <f t="shared" si="0"/>
        <v>34388</v>
      </c>
      <c r="G15" s="71">
        <f>F15/F18*100</f>
        <v>4.717729212111235</v>
      </c>
      <c r="H15" s="68">
        <v>65379</v>
      </c>
      <c r="I15" s="68">
        <v>0</v>
      </c>
      <c r="J15" s="68">
        <f t="shared" si="1"/>
        <v>65379</v>
      </c>
      <c r="K15" s="214">
        <f>J15/J18*100</f>
        <v>7.901845443920575</v>
      </c>
      <c r="L15" s="211">
        <f t="shared" si="2"/>
        <v>190.12155403047575</v>
      </c>
      <c r="N15" s="45"/>
      <c r="O15" s="46"/>
      <c r="P15" s="54"/>
    </row>
    <row r="16" spans="2:16" ht="17">
      <c r="B16" s="65" t="s">
        <v>66</v>
      </c>
      <c r="C16" s="66" t="s">
        <v>259</v>
      </c>
      <c r="D16" s="68">
        <v>10250</v>
      </c>
      <c r="E16" s="68">
        <v>1498</v>
      </c>
      <c r="F16" s="68">
        <f t="shared" si="0"/>
        <v>11748</v>
      </c>
      <c r="G16" s="71">
        <f>F16/F18*100</f>
        <v>1.611721611721612</v>
      </c>
      <c r="H16" s="68">
        <v>9300</v>
      </c>
      <c r="I16" s="68">
        <v>1704</v>
      </c>
      <c r="J16" s="68">
        <f t="shared" si="1"/>
        <v>11004</v>
      </c>
      <c r="K16" s="214">
        <f>J16/J18*100</f>
        <v>1.3299669200339865</v>
      </c>
      <c r="L16" s="211">
        <f t="shared" si="2"/>
        <v>93.66700715015321</v>
      </c>
      <c r="N16" s="45"/>
      <c r="O16" s="45"/>
      <c r="P16" s="54"/>
    </row>
    <row r="17" spans="2:16" ht="17">
      <c r="B17" s="65" t="s">
        <v>67</v>
      </c>
      <c r="C17" s="215" t="s">
        <v>519</v>
      </c>
      <c r="D17" s="68">
        <v>0</v>
      </c>
      <c r="E17" s="68">
        <v>0</v>
      </c>
      <c r="F17" s="68">
        <f t="shared" si="0"/>
        <v>0</v>
      </c>
      <c r="G17" s="71">
        <f>F17/F18*100</f>
        <v>0</v>
      </c>
      <c r="H17" s="68">
        <v>0</v>
      </c>
      <c r="I17" s="68">
        <v>1</v>
      </c>
      <c r="J17" s="68">
        <f t="shared" si="1"/>
        <v>1</v>
      </c>
      <c r="K17" s="214">
        <f>J17/J18*100</f>
        <v>1.2086213377262691E-4</v>
      </c>
      <c r="L17" s="211" t="s">
        <v>23</v>
      </c>
      <c r="N17" s="46"/>
      <c r="O17" s="46"/>
      <c r="P17" s="54"/>
    </row>
    <row r="18" spans="2:16" ht="16">
      <c r="B18" s="367" t="s">
        <v>520</v>
      </c>
      <c r="C18" s="367"/>
      <c r="D18" s="69">
        <f>D9+D10+D13+D14+D15+D16-D17</f>
        <v>550557</v>
      </c>
      <c r="E18" s="69">
        <f>E9+E10+E13+E14+E15+E16-E17</f>
        <v>178353</v>
      </c>
      <c r="F18" s="69">
        <f>F9+F10+F13+F14+F15+F16-F17</f>
        <v>728910</v>
      </c>
      <c r="G18" s="72">
        <f>G9+G10+G13+G14+G15+G16+G17</f>
        <v>100.00000000000001</v>
      </c>
      <c r="H18" s="69">
        <f>H9+H10+H13+H14+H15+H16-H17</f>
        <v>600231</v>
      </c>
      <c r="I18" s="69">
        <f>I9+I10+I13+I14+I15+I16-I17</f>
        <v>227158</v>
      </c>
      <c r="J18" s="69">
        <f>J9+J10+J13+J14+J15+J16-J17</f>
        <v>827389</v>
      </c>
      <c r="K18" s="212">
        <f t="shared" si="3" ref="K18">K9+K10+K13+K14+K15+K16+K17</f>
        <v>100.00024172426755</v>
      </c>
      <c r="L18" s="212">
        <f t="shared" si="2"/>
        <v>113.51044710595272</v>
      </c>
      <c r="N18" s="55"/>
      <c r="O18" s="55"/>
      <c r="P18" s="54"/>
    </row>
    <row r="19" spans="2:16" ht="16">
      <c r="B19" s="407" t="s">
        <v>521</v>
      </c>
      <c r="C19" s="407"/>
      <c r="D19" s="408"/>
      <c r="E19" s="408"/>
      <c r="F19" s="408"/>
      <c r="G19" s="408"/>
      <c r="H19" s="408"/>
      <c r="I19" s="408"/>
      <c r="J19" s="408"/>
      <c r="K19" s="408"/>
      <c r="L19" s="408"/>
      <c r="N19" s="406"/>
      <c r="O19" s="406"/>
      <c r="P19" s="406"/>
    </row>
    <row r="20" spans="2:16" ht="17">
      <c r="B20" s="65" t="s">
        <v>68</v>
      </c>
      <c r="C20" s="66" t="s">
        <v>752</v>
      </c>
      <c r="D20" s="68">
        <v>228663</v>
      </c>
      <c r="E20" s="68">
        <v>109602</v>
      </c>
      <c r="F20" s="68">
        <f>D20+E20</f>
        <v>338265</v>
      </c>
      <c r="G20" s="71">
        <f>F20/F23*100</f>
        <v>46.40696382269416</v>
      </c>
      <c r="H20" s="68">
        <v>251713</v>
      </c>
      <c r="I20" s="68">
        <v>132346</v>
      </c>
      <c r="J20" s="68">
        <f>H20+I20</f>
        <v>384059</v>
      </c>
      <c r="K20" s="214">
        <f>J20/J23*100</f>
        <v>46.41819023458132</v>
      </c>
      <c r="L20" s="211">
        <f>J20/F20*100</f>
        <v>113.53790667080543</v>
      </c>
      <c r="N20" s="45"/>
      <c r="O20" s="45"/>
      <c r="P20" s="54"/>
    </row>
    <row r="21" spans="2:16" ht="17">
      <c r="B21" s="65" t="s">
        <v>69</v>
      </c>
      <c r="C21" s="66" t="s">
        <v>264</v>
      </c>
      <c r="D21" s="68">
        <v>26719</v>
      </c>
      <c r="E21" s="68">
        <v>10805</v>
      </c>
      <c r="F21" s="68">
        <f>D21+E21</f>
        <v>37524</v>
      </c>
      <c r="G21" s="71">
        <f>F21/F23*100</f>
        <v>5.147960653578631</v>
      </c>
      <c r="H21" s="68">
        <v>27939</v>
      </c>
      <c r="I21" s="68">
        <v>9997</v>
      </c>
      <c r="J21" s="68">
        <f>H21+I21</f>
        <v>37936</v>
      </c>
      <c r="K21" s="214">
        <f>J21/J23*100</f>
        <v>4.585025906798374</v>
      </c>
      <c r="L21" s="211">
        <f>J21/F21*100</f>
        <v>101.09796396972604</v>
      </c>
      <c r="N21" s="45"/>
      <c r="O21" s="45"/>
      <c r="P21" s="54"/>
    </row>
    <row r="22" spans="2:16" ht="17">
      <c r="B22" s="65" t="s">
        <v>70</v>
      </c>
      <c r="C22" s="66" t="s">
        <v>266</v>
      </c>
      <c r="D22" s="68">
        <v>295175</v>
      </c>
      <c r="E22" s="68">
        <v>57946</v>
      </c>
      <c r="F22" s="68">
        <f>D22+E22</f>
        <v>353121</v>
      </c>
      <c r="G22" s="71">
        <f>F22/F23*100</f>
        <v>48.44507552372721</v>
      </c>
      <c r="H22" s="68">
        <v>320579</v>
      </c>
      <c r="I22" s="68">
        <v>84815</v>
      </c>
      <c r="J22" s="68">
        <f>H22+I22</f>
        <v>405394</v>
      </c>
      <c r="K22" s="214">
        <f>J22/J23*100</f>
        <v>48.99678385862031</v>
      </c>
      <c r="L22" s="211">
        <f>J22/F22*100</f>
        <v>114.80314113292611</v>
      </c>
      <c r="N22" s="45"/>
      <c r="O22" s="45"/>
      <c r="P22" s="54"/>
    </row>
    <row r="23" spans="2:16" ht="16">
      <c r="B23" s="367" t="s">
        <v>522</v>
      </c>
      <c r="C23" s="367"/>
      <c r="D23" s="69">
        <f t="shared" si="4" ref="D23:I23">SUM(D20:D22)</f>
        <v>550557</v>
      </c>
      <c r="E23" s="69">
        <f t="shared" si="4"/>
        <v>178353</v>
      </c>
      <c r="F23" s="69">
        <f t="shared" si="4"/>
        <v>728910</v>
      </c>
      <c r="G23" s="72">
        <f t="shared" si="4"/>
        <v>100</v>
      </c>
      <c r="H23" s="69">
        <f t="shared" si="4"/>
        <v>600231</v>
      </c>
      <c r="I23" s="69">
        <f t="shared" si="4"/>
        <v>227158</v>
      </c>
      <c r="J23" s="69">
        <f>H23+I23</f>
        <v>827389</v>
      </c>
      <c r="K23" s="217">
        <f>SUM(K20:K22)</f>
        <v>100</v>
      </c>
      <c r="L23" s="212">
        <f>J23/F23*100</f>
        <v>113.51044710595272</v>
      </c>
      <c r="N23" s="55"/>
      <c r="O23" s="55"/>
      <c r="P23" s="54"/>
    </row>
    <row r="24" spans="2:16" ht="17">
      <c r="B24" s="65" t="s">
        <v>71</v>
      </c>
      <c r="C24" s="66" t="s">
        <v>523</v>
      </c>
      <c r="D24" s="68">
        <v>181648</v>
      </c>
      <c r="E24" s="68">
        <v>36139</v>
      </c>
      <c r="F24" s="68">
        <f>D24+E24</f>
        <v>217787</v>
      </c>
      <c r="G24" s="218"/>
      <c r="H24" s="68">
        <v>187267</v>
      </c>
      <c r="I24" s="68">
        <v>58263</v>
      </c>
      <c r="J24" s="68">
        <f>H24+I24</f>
        <v>245530</v>
      </c>
      <c r="K24" s="219"/>
      <c r="L24" s="211">
        <f>J24/F24*100</f>
        <v>112.73859321263436</v>
      </c>
      <c r="N24" s="45"/>
      <c r="O24" s="45"/>
      <c r="P24" s="54"/>
    </row>
  </sheetData>
  <mergeCells count="11">
    <mergeCell ref="B4:L4"/>
    <mergeCell ref="B5:B6"/>
    <mergeCell ref="C5:C6"/>
    <mergeCell ref="D5:G5"/>
    <mergeCell ref="H5:K5"/>
    <mergeCell ref="N19:P19"/>
    <mergeCell ref="D8:L8"/>
    <mergeCell ref="B19:C19"/>
    <mergeCell ref="D19:L19"/>
    <mergeCell ref="B23:C23"/>
    <mergeCell ref="B18:C18"/>
  </mergeCells>
  <hyperlinks>
    <hyperlink ref="A1" location="'Pregled tabela'!A1" display="'Pregled tabela'!A1"/>
  </hyperlinks>
  <pageMargins left="0.7" right="0.7" top="0.75" bottom="0.75" header="0.3" footer="0.3"/>
  <pageSetup orientation="portrait" paperSize="9" r:id="rId2"/>
  <ignoredErrors>
    <ignoredError sqref="F23 J23 G18" formula="1"/>
  </ignoredErrors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F7AB777-F164-414F-B3CC-491F981E0395}">
  <dimension ref="B2:L26"/>
  <sheetViews>
    <sheetView workbookViewId="0" topLeftCell="A9">
      <selection pane="topLeft" activeCell="C11" sqref="C11"/>
    </sheetView>
  </sheetViews>
  <sheetFormatPr defaultColWidth="9.164285714285713" defaultRowHeight="15"/>
  <cols>
    <col min="1" max="1" width="9.142857142857142" style="28"/>
    <col min="2" max="2" width="8" style="28" customWidth="1"/>
    <col min="3" max="3" width="32.857142857142854" style="28" customWidth="1"/>
    <col min="4" max="4" width="13.142857142857142" style="28" customWidth="1"/>
    <col min="5" max="5" width="13.571428571428571" style="28" customWidth="1"/>
    <col min="6" max="6" width="13.142857142857142" style="28" customWidth="1"/>
    <col min="7" max="7" width="10.571428571428571" style="28" customWidth="1"/>
    <col min="8" max="8" width="12.571428571428571" style="28" customWidth="1"/>
    <col min="9" max="9" width="12.285714285714286" style="28" customWidth="1"/>
    <col min="10" max="10" width="12.571428571428571" style="28" customWidth="1"/>
    <col min="11" max="11" width="10.571428571428571" style="28" customWidth="1"/>
    <col min="12" max="12" width="11.285714285714286" style="28" customWidth="1"/>
    <col min="13" max="16384" width="9.142857142857142" style="28"/>
  </cols>
  <sheetData>
    <row r="2" spans="2:12" ht="16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" customHeight="1" thickBot="1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5" t="s">
        <v>435</v>
      </c>
    </row>
    <row r="4" spans="2:12" ht="25" customHeight="1" thickTop="1">
      <c r="B4" s="395" t="s">
        <v>667</v>
      </c>
      <c r="C4" s="395"/>
      <c r="D4" s="395"/>
      <c r="E4" s="395"/>
      <c r="F4" s="395"/>
      <c r="G4" s="395"/>
      <c r="H4" s="395"/>
      <c r="I4" s="395"/>
      <c r="J4" s="395"/>
      <c r="K4" s="395"/>
      <c r="L4" s="395"/>
    </row>
    <row r="5" spans="2:12" ht="14.5" customHeight="1">
      <c r="B5" s="367" t="s">
        <v>143</v>
      </c>
      <c r="C5" s="374" t="s">
        <v>176</v>
      </c>
      <c r="D5" s="373">
        <v>44926</v>
      </c>
      <c r="E5" s="367"/>
      <c r="F5" s="367"/>
      <c r="G5" s="367"/>
      <c r="H5" s="373">
        <v>45291</v>
      </c>
      <c r="I5" s="367"/>
      <c r="J5" s="367"/>
      <c r="K5" s="367"/>
      <c r="L5" s="193" t="s">
        <v>215</v>
      </c>
    </row>
    <row r="6" spans="2:12" ht="15" customHeight="1">
      <c r="B6" s="367"/>
      <c r="C6" s="374"/>
      <c r="D6" s="367" t="s">
        <v>510</v>
      </c>
      <c r="E6" s="367" t="s">
        <v>512</v>
      </c>
      <c r="F6" s="367" t="s">
        <v>182</v>
      </c>
      <c r="G6" s="367" t="s">
        <v>6</v>
      </c>
      <c r="H6" s="367" t="s">
        <v>510</v>
      </c>
      <c r="I6" s="367" t="s">
        <v>511</v>
      </c>
      <c r="J6" s="367" t="s">
        <v>182</v>
      </c>
      <c r="K6" s="367" t="s">
        <v>6</v>
      </c>
      <c r="L6" s="374" t="s">
        <v>105</v>
      </c>
    </row>
    <row r="7" spans="2:12" ht="15.75" customHeight="1">
      <c r="B7" s="367"/>
      <c r="C7" s="374"/>
      <c r="D7" s="367"/>
      <c r="E7" s="367"/>
      <c r="F7" s="367"/>
      <c r="G7" s="367"/>
      <c r="H7" s="367"/>
      <c r="I7" s="367"/>
      <c r="J7" s="367"/>
      <c r="K7" s="367"/>
      <c r="L7" s="374"/>
    </row>
    <row r="8" spans="2:12" s="29" customFormat="1" ht="15">
      <c r="B8" s="61">
        <v>1</v>
      </c>
      <c r="C8" s="118">
        <v>2</v>
      </c>
      <c r="D8" s="118">
        <v>3</v>
      </c>
      <c r="E8" s="118">
        <v>4</v>
      </c>
      <c r="F8" s="118" t="s">
        <v>86</v>
      </c>
      <c r="G8" s="118">
        <v>6</v>
      </c>
      <c r="H8" s="118">
        <v>7</v>
      </c>
      <c r="I8" s="118">
        <v>8</v>
      </c>
      <c r="J8" s="118" t="s">
        <v>83</v>
      </c>
      <c r="K8" s="118">
        <v>10</v>
      </c>
      <c r="L8" s="118">
        <v>11</v>
      </c>
    </row>
    <row r="9" spans="2:12" ht="17">
      <c r="B9" s="65" t="s">
        <v>59</v>
      </c>
      <c r="C9" s="228" t="s">
        <v>524</v>
      </c>
      <c r="D9" s="229">
        <v>48098</v>
      </c>
      <c r="E9" s="229">
        <v>0</v>
      </c>
      <c r="F9" s="229">
        <f t="shared" si="0" ref="F9:F15">D9+E9</f>
        <v>48098</v>
      </c>
      <c r="G9" s="230">
        <f>F9/F16*100</f>
        <v>13.62082685538385</v>
      </c>
      <c r="H9" s="222">
        <v>48098</v>
      </c>
      <c r="I9" s="224">
        <v>0</v>
      </c>
      <c r="J9" s="222">
        <f t="shared" si="1" ref="J9:J15">H9+I9</f>
        <v>48098</v>
      </c>
      <c r="K9" s="230">
        <f>J9/J16*100</f>
        <v>11.864507121467017</v>
      </c>
      <c r="L9" s="231">
        <f>J9/F9*100</f>
        <v>100</v>
      </c>
    </row>
    <row r="10" spans="2:12" ht="18.75" customHeight="1">
      <c r="B10" s="65" t="s">
        <v>60</v>
      </c>
      <c r="C10" s="228" t="s">
        <v>525</v>
      </c>
      <c r="D10" s="229">
        <v>3696</v>
      </c>
      <c r="E10" s="229">
        <v>34177</v>
      </c>
      <c r="F10" s="229">
        <f t="shared" si="0"/>
        <v>37873</v>
      </c>
      <c r="G10" s="230">
        <f>F10/F16*100</f>
        <v>10.72521883433724</v>
      </c>
      <c r="H10" s="222">
        <v>3626</v>
      </c>
      <c r="I10" s="222">
        <v>65711</v>
      </c>
      <c r="J10" s="222">
        <f t="shared" si="1"/>
        <v>69337</v>
      </c>
      <c r="K10" s="230">
        <f>J10/J16*100</f>
        <v>17.103607848167464</v>
      </c>
      <c r="L10" s="231">
        <f>J10/F10*100</f>
        <v>183.0776542655718</v>
      </c>
    </row>
    <row r="11" spans="2:12" ht="37" customHeight="1">
      <c r="B11" s="65" t="s">
        <v>61</v>
      </c>
      <c r="C11" s="96" t="s">
        <v>576</v>
      </c>
      <c r="D11" s="229">
        <v>242416</v>
      </c>
      <c r="E11" s="222">
        <v>0</v>
      </c>
      <c r="F11" s="222">
        <f t="shared" si="0"/>
        <v>242416</v>
      </c>
      <c r="G11" s="230">
        <f>F11/F16*100</f>
        <v>68.6495563843555</v>
      </c>
      <c r="H11" s="222">
        <v>268012</v>
      </c>
      <c r="I11" s="224">
        <v>0</v>
      </c>
      <c r="J11" s="222">
        <f t="shared" si="1"/>
        <v>268012</v>
      </c>
      <c r="K11" s="230">
        <f>J11/J16*100</f>
        <v>66.11148660315644</v>
      </c>
      <c r="L11" s="231">
        <f>J11/F11*100</f>
        <v>110.55870899610586</v>
      </c>
    </row>
    <row r="12" spans="2:12" ht="17">
      <c r="B12" s="65" t="s">
        <v>62</v>
      </c>
      <c r="C12" s="228" t="s">
        <v>526</v>
      </c>
      <c r="D12" s="229">
        <v>0</v>
      </c>
      <c r="E12" s="229">
        <v>0</v>
      </c>
      <c r="F12" s="229">
        <f t="shared" si="0"/>
        <v>0</v>
      </c>
      <c r="G12" s="230">
        <f>F12/F16*100</f>
        <v>0</v>
      </c>
      <c r="H12" s="224">
        <v>0</v>
      </c>
      <c r="I12" s="224">
        <v>0</v>
      </c>
      <c r="J12" s="222">
        <f t="shared" si="1"/>
        <v>0</v>
      </c>
      <c r="K12" s="230">
        <f>J12/J16*100</f>
        <v>0</v>
      </c>
      <c r="L12" s="231" t="s">
        <v>23</v>
      </c>
    </row>
    <row r="13" spans="2:12" ht="17">
      <c r="B13" s="65" t="s">
        <v>63</v>
      </c>
      <c r="C13" s="228" t="s">
        <v>715</v>
      </c>
      <c r="D13" s="229">
        <v>0</v>
      </c>
      <c r="E13" s="229">
        <v>10191</v>
      </c>
      <c r="F13" s="229">
        <f t="shared" si="0"/>
        <v>10191</v>
      </c>
      <c r="G13" s="230">
        <f>F13/F16*100</f>
        <v>2.885979593397164</v>
      </c>
      <c r="H13" s="224">
        <v>0</v>
      </c>
      <c r="I13" s="222">
        <v>10713</v>
      </c>
      <c r="J13" s="222">
        <f t="shared" si="1"/>
        <v>10713</v>
      </c>
      <c r="K13" s="230">
        <f>J13/J16*100</f>
        <v>2.6426143455502547</v>
      </c>
      <c r="L13" s="231">
        <f>J13/F13*100</f>
        <v>105.12216661760377</v>
      </c>
    </row>
    <row r="14" spans="2:12" ht="17">
      <c r="B14" s="65" t="s">
        <v>64</v>
      </c>
      <c r="C14" s="228" t="s">
        <v>527</v>
      </c>
      <c r="D14" s="229">
        <v>0</v>
      </c>
      <c r="E14" s="229">
        <v>5569</v>
      </c>
      <c r="F14" s="229">
        <f t="shared" si="0"/>
        <v>5569</v>
      </c>
      <c r="G14" s="230">
        <f>F14/F16*100</f>
        <v>1.5770798111695423</v>
      </c>
      <c r="H14" s="224">
        <v>0</v>
      </c>
      <c r="I14" s="222">
        <v>6586</v>
      </c>
      <c r="J14" s="222">
        <f t="shared" si="1"/>
        <v>6586</v>
      </c>
      <c r="K14" s="230">
        <f>J14/J16*100</f>
        <v>1.6245923718653952</v>
      </c>
      <c r="L14" s="231">
        <f>J14/F14*100</f>
        <v>118.26180642844318</v>
      </c>
    </row>
    <row r="15" spans="2:12" ht="17">
      <c r="B15" s="65" t="s">
        <v>65</v>
      </c>
      <c r="C15" s="228" t="s">
        <v>528</v>
      </c>
      <c r="D15" s="229">
        <v>965</v>
      </c>
      <c r="E15" s="229">
        <v>8009</v>
      </c>
      <c r="F15" s="229">
        <f t="shared" si="0"/>
        <v>8974</v>
      </c>
      <c r="G15" s="230">
        <f>F15/F16*100</f>
        <v>2.5413385213567024</v>
      </c>
      <c r="H15" s="222">
        <v>843</v>
      </c>
      <c r="I15" s="222">
        <v>1805</v>
      </c>
      <c r="J15" s="222">
        <f t="shared" si="1"/>
        <v>2648</v>
      </c>
      <c r="K15" s="230">
        <f>J15/J16*100</f>
        <v>0.6531917097934355</v>
      </c>
      <c r="L15" s="231">
        <f>J15/F15*100</f>
        <v>29.50746601292623</v>
      </c>
    </row>
    <row r="16" spans="2:12" ht="16">
      <c r="B16" s="374" t="s">
        <v>529</v>
      </c>
      <c r="C16" s="374"/>
      <c r="D16" s="178">
        <f t="shared" si="2" ref="D16:K16">SUM(D9:D15)</f>
        <v>295175</v>
      </c>
      <c r="E16" s="178">
        <f t="shared" si="2"/>
        <v>57946</v>
      </c>
      <c r="F16" s="178">
        <f t="shared" si="2"/>
        <v>353121</v>
      </c>
      <c r="G16" s="232">
        <f t="shared" si="2"/>
        <v>100.00000000000001</v>
      </c>
      <c r="H16" s="178">
        <f t="shared" si="2"/>
        <v>320579</v>
      </c>
      <c r="I16" s="233">
        <f t="shared" si="2"/>
        <v>84815</v>
      </c>
      <c r="J16" s="233">
        <f t="shared" si="2"/>
        <v>405394</v>
      </c>
      <c r="K16" s="232">
        <f t="shared" si="2"/>
        <v>100</v>
      </c>
      <c r="L16" s="217">
        <f>J16/F16*100</f>
        <v>114.80314113292611</v>
      </c>
    </row>
    <row r="19" spans="4:10" ht="15">
      <c r="D19" s="58"/>
      <c r="F19" s="58"/>
      <c r="H19" s="58"/>
      <c r="J19" s="58"/>
    </row>
    <row r="20" spans="4:10" ht="15">
      <c r="D20" s="58"/>
      <c r="E20" s="58"/>
      <c r="F20" s="58"/>
      <c r="H20" s="58"/>
      <c r="I20" s="58"/>
      <c r="J20" s="58"/>
    </row>
    <row r="21" spans="4:10" ht="15">
      <c r="D21" s="58"/>
      <c r="F21" s="58"/>
      <c r="H21" s="58"/>
      <c r="J21" s="58"/>
    </row>
    <row r="23" spans="5:10" ht="15">
      <c r="E23" s="58"/>
      <c r="F23" s="58"/>
      <c r="I23" s="58"/>
      <c r="J23" s="58"/>
    </row>
    <row r="24" spans="5:10" ht="15">
      <c r="E24" s="58"/>
      <c r="F24" s="58"/>
      <c r="I24" s="58"/>
      <c r="J24" s="58"/>
    </row>
    <row r="25" spans="5:10" ht="15">
      <c r="E25" s="58"/>
      <c r="F25" s="58"/>
      <c r="I25" s="58"/>
      <c r="J25" s="58"/>
    </row>
    <row r="26" spans="4:10" ht="15">
      <c r="D26" s="58"/>
      <c r="E26" s="58"/>
      <c r="F26" s="58"/>
      <c r="H26" s="58"/>
      <c r="I26" s="58"/>
      <c r="J26" s="58"/>
    </row>
  </sheetData>
  <mergeCells count="15">
    <mergeCell ref="L6:L7"/>
    <mergeCell ref="B16:C16"/>
    <mergeCell ref="B4:L4"/>
    <mergeCell ref="D5:G5"/>
    <mergeCell ref="H5:K5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</mergeCells>
  <hyperlinks>
    <hyperlink ref="A1" location="'Pregled tabela'!A1" display="'Pregled tabela'!A1"/>
    <hyperlink ref="A1" location="'Pregled tabela'!A1" display="'Pregled tabela'!A1"/>
  </hyperlinks>
  <pageMargins left="0.7" right="0.7" top="0.75" bottom="0.75" header="0.3" footer="0.3"/>
  <pageSetup orientation="portrait" paperSize="9" r:id="rId2"/>
  <ignoredErrors>
    <ignoredError sqref="D16:E16 H16:I16" formulaRange="1"/>
  </ignoredErrors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96B9415-79B8-49EA-AC6C-C80307C8FA46}">
  <dimension ref="B2:L12"/>
  <sheetViews>
    <sheetView workbookViewId="0" topLeftCell="A1">
      <selection pane="topLeft" activeCell="B11" sqref="B11:C11"/>
    </sheetView>
  </sheetViews>
  <sheetFormatPr defaultColWidth="8.834285714285713" defaultRowHeight="15"/>
  <cols>
    <col min="3" max="3" width="38.142857142857146" customWidth="1"/>
    <col min="4" max="4" width="13.571428571428571" customWidth="1"/>
    <col min="5" max="5" width="13.142857142857142" customWidth="1"/>
    <col min="6" max="7" width="12.142857142857142" customWidth="1"/>
    <col min="8" max="8" width="11.857142857142858" customWidth="1"/>
    <col min="9" max="9" width="12.142857142857142" customWidth="1"/>
    <col min="10" max="10" width="12.571428571428571" customWidth="1"/>
    <col min="11" max="11" width="12.142857142857142" customWidth="1"/>
    <col min="12" max="12" width="11.857142857142858" customWidth="1"/>
  </cols>
  <sheetData>
    <row r="2" spans="2:12" ht="16"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2:12" ht="17" thickBot="1">
      <c r="B3" s="226"/>
      <c r="C3" s="190"/>
      <c r="D3" s="190"/>
      <c r="E3" s="190"/>
      <c r="F3" s="190"/>
      <c r="G3" s="190"/>
      <c r="H3" s="190"/>
      <c r="I3" s="190"/>
      <c r="J3" s="190"/>
      <c r="K3" s="190"/>
      <c r="L3" s="227" t="s">
        <v>530</v>
      </c>
    </row>
    <row r="4" spans="2:12" ht="25" customHeight="1" thickTop="1">
      <c r="B4" s="410" t="s">
        <v>531</v>
      </c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2:12" ht="17">
      <c r="B5" s="376" t="s">
        <v>143</v>
      </c>
      <c r="C5" s="385" t="s">
        <v>175</v>
      </c>
      <c r="D5" s="390">
        <v>44926</v>
      </c>
      <c r="E5" s="385"/>
      <c r="F5" s="385"/>
      <c r="G5" s="385"/>
      <c r="H5" s="390">
        <v>45291</v>
      </c>
      <c r="I5" s="385"/>
      <c r="J5" s="385"/>
      <c r="K5" s="385"/>
      <c r="L5" s="97" t="s">
        <v>215</v>
      </c>
    </row>
    <row r="6" spans="2:12" ht="17">
      <c r="B6" s="376"/>
      <c r="C6" s="385"/>
      <c r="D6" s="286" t="s">
        <v>532</v>
      </c>
      <c r="E6" s="286" t="s">
        <v>533</v>
      </c>
      <c r="F6" s="286" t="s">
        <v>182</v>
      </c>
      <c r="G6" s="286" t="s">
        <v>6</v>
      </c>
      <c r="H6" s="286" t="s">
        <v>532</v>
      </c>
      <c r="I6" s="286" t="s">
        <v>533</v>
      </c>
      <c r="J6" s="286" t="s">
        <v>182</v>
      </c>
      <c r="K6" s="286" t="s">
        <v>6</v>
      </c>
      <c r="L6" s="97" t="s">
        <v>105</v>
      </c>
    </row>
    <row r="7" spans="2:12" ht="15">
      <c r="B7" s="99">
        <v>1</v>
      </c>
      <c r="C7" s="143">
        <v>2</v>
      </c>
      <c r="D7" s="143">
        <v>3</v>
      </c>
      <c r="E7" s="143">
        <v>4</v>
      </c>
      <c r="F7" s="143" t="s">
        <v>82</v>
      </c>
      <c r="G7" s="143">
        <v>6</v>
      </c>
      <c r="H7" s="143">
        <v>7</v>
      </c>
      <c r="I7" s="143">
        <v>8</v>
      </c>
      <c r="J7" s="143" t="s">
        <v>83</v>
      </c>
      <c r="K7" s="143">
        <v>10</v>
      </c>
      <c r="L7" s="143">
        <v>11</v>
      </c>
    </row>
    <row r="8" spans="2:12" ht="17">
      <c r="B8" s="114" t="s">
        <v>59</v>
      </c>
      <c r="C8" s="152" t="s">
        <v>534</v>
      </c>
      <c r="D8" s="119">
        <v>12292</v>
      </c>
      <c r="E8" s="119">
        <v>7856</v>
      </c>
      <c r="F8" s="119">
        <f>D8+E8</f>
        <v>20148</v>
      </c>
      <c r="G8" s="221">
        <f>F8/F11*100</f>
        <v>5.956276883508492</v>
      </c>
      <c r="H8" s="222">
        <v>16046</v>
      </c>
      <c r="I8" s="119">
        <v>6380</v>
      </c>
      <c r="J8" s="162">
        <f>H8+I8</f>
        <v>22426</v>
      </c>
      <c r="K8" s="221">
        <f>J8/J$11*100</f>
        <v>5.839206996841631</v>
      </c>
      <c r="L8" s="223">
        <f>J8/F8*100</f>
        <v>111.30633313480247</v>
      </c>
    </row>
    <row r="9" spans="2:12" ht="17">
      <c r="B9" s="114" t="s">
        <v>60</v>
      </c>
      <c r="C9" s="152" t="s">
        <v>535</v>
      </c>
      <c r="D9" s="119">
        <v>215159</v>
      </c>
      <c r="E9" s="119">
        <v>100616</v>
      </c>
      <c r="F9" s="119">
        <f>D9+E9</f>
        <v>315775</v>
      </c>
      <c r="G9" s="221">
        <f>F9/F11*100</f>
        <v>93.35136653215675</v>
      </c>
      <c r="H9" s="222">
        <v>234273</v>
      </c>
      <c r="I9" s="119">
        <v>124622</v>
      </c>
      <c r="J9" s="162">
        <f t="shared" si="0" ref="J9:J10">H9+I9</f>
        <v>358895</v>
      </c>
      <c r="K9" s="221">
        <f t="shared" si="1" ref="K9:K10">J9/J$11*100</f>
        <v>93.44788170567543</v>
      </c>
      <c r="L9" s="223">
        <f t="shared" si="2" ref="L9:L10">J9/F9*100</f>
        <v>113.65529253424116</v>
      </c>
    </row>
    <row r="10" spans="2:12" ht="17">
      <c r="B10" s="114" t="s">
        <v>61</v>
      </c>
      <c r="C10" s="152" t="s">
        <v>536</v>
      </c>
      <c r="D10" s="119">
        <v>1212</v>
      </c>
      <c r="E10" s="119">
        <v>1130</v>
      </c>
      <c r="F10" s="119">
        <f>D10+E10</f>
        <v>2342</v>
      </c>
      <c r="G10" s="221">
        <f>F10/F11*100</f>
        <v>0.6923565843347671</v>
      </c>
      <c r="H10" s="222">
        <v>1394</v>
      </c>
      <c r="I10" s="119">
        <v>1344</v>
      </c>
      <c r="J10" s="162">
        <f t="shared" si="0"/>
        <v>2738</v>
      </c>
      <c r="K10" s="221">
        <f t="shared" si="1"/>
        <v>0.7129112974829388</v>
      </c>
      <c r="L10" s="223">
        <f t="shared" si="2"/>
        <v>116.90862510674637</v>
      </c>
    </row>
    <row r="11" spans="2:12" ht="16">
      <c r="B11" s="385" t="s">
        <v>197</v>
      </c>
      <c r="C11" s="385"/>
      <c r="D11" s="120">
        <f t="shared" si="3" ref="D11:K11">SUM(D8:D10)</f>
        <v>228663</v>
      </c>
      <c r="E11" s="120">
        <f t="shared" si="3"/>
        <v>109602</v>
      </c>
      <c r="F11" s="120">
        <f t="shared" si="3"/>
        <v>338265</v>
      </c>
      <c r="G11" s="225">
        <f t="shared" si="3"/>
        <v>100</v>
      </c>
      <c r="H11" s="145">
        <f t="shared" si="3"/>
        <v>251713</v>
      </c>
      <c r="I11" s="120">
        <f t="shared" si="3"/>
        <v>132346</v>
      </c>
      <c r="J11" s="120">
        <f t="shared" si="3"/>
        <v>384059</v>
      </c>
      <c r="K11" s="225">
        <f t="shared" si="3"/>
        <v>99.99999999999999</v>
      </c>
      <c r="L11" s="225">
        <f>J11/F11*100</f>
        <v>113.53790667080543</v>
      </c>
    </row>
    <row r="12" spans="2:12" ht="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</sheetData>
  <mergeCells count="6">
    <mergeCell ref="B11:C11"/>
    <mergeCell ref="B4:L4"/>
    <mergeCell ref="B5:B6"/>
    <mergeCell ref="C5:C6"/>
    <mergeCell ref="D5:G5"/>
    <mergeCell ref="H5:K5"/>
  </mergeCells>
  <hyperlinks>
    <hyperlink ref="A1" location="'Pregled tabela'!A1" display="'Pregled tabela'!A1"/>
  </hyperlinks>
  <pageMargins left="0.7" right="0.7" top="0.75" bottom="0.75" header="0.3" footer="0.3"/>
  <ignoredErrors>
    <ignoredError sqref="D11:E11 H11:I11" formulaRange="1"/>
  </ignoredErrors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1E79049-350A-40B9-B356-DF3A4D04F71B}">
  <dimension ref="B2:J10"/>
  <sheetViews>
    <sheetView workbookViewId="0" topLeftCell="A4">
      <selection pane="topLeft" activeCell="B11" sqref="B11"/>
    </sheetView>
  </sheetViews>
  <sheetFormatPr defaultColWidth="8.834285714285713" defaultRowHeight="15"/>
  <cols>
    <col min="2" max="2" width="7.142857142857143" customWidth="1"/>
    <col min="3" max="3" width="29.571428571428573" customWidth="1"/>
    <col min="4" max="4" width="15" customWidth="1"/>
    <col min="5" max="5" width="12.714285714285714" customWidth="1"/>
    <col min="6" max="6" width="13.142857142857142" customWidth="1"/>
    <col min="7" max="7" width="12.571428571428571" customWidth="1"/>
    <col min="8" max="8" width="13.857142857142858" customWidth="1"/>
    <col min="9" max="9" width="14" customWidth="1"/>
    <col min="10" max="10" width="14.714285714285714" customWidth="1"/>
  </cols>
  <sheetData>
    <row r="2" spans="2:10" ht="15">
      <c r="B2" s="30"/>
      <c r="C2" s="30"/>
      <c r="D2" s="30"/>
      <c r="E2" s="30"/>
      <c r="F2" s="30"/>
      <c r="G2" s="30"/>
      <c r="H2" s="30"/>
      <c r="I2" s="30"/>
      <c r="J2" s="30"/>
    </row>
    <row r="3" spans="2:10" ht="20" customHeight="1" thickBot="1">
      <c r="B3" s="88"/>
      <c r="C3" s="141"/>
      <c r="D3" s="141"/>
      <c r="E3" s="141"/>
      <c r="F3" s="141"/>
      <c r="G3" s="141"/>
      <c r="H3" s="141"/>
      <c r="I3" s="141"/>
      <c r="J3" s="236" t="s">
        <v>538</v>
      </c>
    </row>
    <row r="4" spans="2:10" ht="25" customHeight="1" thickTop="1">
      <c r="B4" s="409" t="s">
        <v>537</v>
      </c>
      <c r="C4" s="409"/>
      <c r="D4" s="409"/>
      <c r="E4" s="409"/>
      <c r="F4" s="409"/>
      <c r="G4" s="409"/>
      <c r="H4" s="409"/>
      <c r="I4" s="409"/>
      <c r="J4" s="409"/>
    </row>
    <row r="5" spans="2:10" ht="16">
      <c r="B5" s="367" t="s">
        <v>143</v>
      </c>
      <c r="C5" s="367" t="s">
        <v>175</v>
      </c>
      <c r="D5" s="373">
        <v>44926</v>
      </c>
      <c r="E5" s="367"/>
      <c r="F5" s="367"/>
      <c r="G5" s="373">
        <v>45291</v>
      </c>
      <c r="H5" s="367"/>
      <c r="I5" s="367"/>
      <c r="J5" s="193" t="s">
        <v>215</v>
      </c>
    </row>
    <row r="6" spans="2:10" ht="17">
      <c r="B6" s="367"/>
      <c r="C6" s="367"/>
      <c r="D6" s="63" t="s">
        <v>532</v>
      </c>
      <c r="E6" s="63" t="s">
        <v>533</v>
      </c>
      <c r="F6" s="63" t="s">
        <v>182</v>
      </c>
      <c r="G6" s="63" t="s">
        <v>532</v>
      </c>
      <c r="H6" s="63" t="s">
        <v>533</v>
      </c>
      <c r="I6" s="63" t="s">
        <v>182</v>
      </c>
      <c r="J6" s="193" t="s">
        <v>103</v>
      </c>
    </row>
    <row r="7" spans="2:10" ht="12" customHeight="1">
      <c r="B7" s="118">
        <v>1</v>
      </c>
      <c r="C7" s="118">
        <v>2</v>
      </c>
      <c r="D7" s="118">
        <v>3</v>
      </c>
      <c r="E7" s="118">
        <v>4</v>
      </c>
      <c r="F7" s="118" t="s">
        <v>82</v>
      </c>
      <c r="G7" s="118">
        <v>6</v>
      </c>
      <c r="H7" s="118">
        <v>7</v>
      </c>
      <c r="I7" s="118" t="s">
        <v>87</v>
      </c>
      <c r="J7" s="118">
        <v>9</v>
      </c>
    </row>
    <row r="8" spans="2:10" ht="16">
      <c r="B8" s="100" t="s">
        <v>59</v>
      </c>
      <c r="C8" s="228" t="s">
        <v>539</v>
      </c>
      <c r="D8" s="222">
        <v>440182</v>
      </c>
      <c r="E8" s="222">
        <v>165440</v>
      </c>
      <c r="F8" s="222">
        <f>D8+E8</f>
        <v>605622</v>
      </c>
      <c r="G8" s="222">
        <v>474936</v>
      </c>
      <c r="H8" s="222">
        <v>204121</v>
      </c>
      <c r="I8" s="222">
        <f>G8+H8</f>
        <v>679057</v>
      </c>
      <c r="J8" s="231">
        <f>I8/F8*100</f>
        <v>112.12555026072368</v>
      </c>
    </row>
    <row r="9" spans="2:10" ht="16">
      <c r="B9" s="100" t="s">
        <v>60</v>
      </c>
      <c r="C9" s="228" t="s">
        <v>515</v>
      </c>
      <c r="D9" s="222">
        <v>2954</v>
      </c>
      <c r="E9" s="222">
        <v>4213</v>
      </c>
      <c r="F9" s="222">
        <f>D9+E9</f>
        <v>7167</v>
      </c>
      <c r="G9" s="222">
        <v>3012</v>
      </c>
      <c r="H9" s="222">
        <v>3034</v>
      </c>
      <c r="I9" s="222">
        <f>G9+H9</f>
        <v>6046</v>
      </c>
      <c r="J9" s="231">
        <f>I9/F9*100</f>
        <v>84.35886702944049</v>
      </c>
    </row>
    <row r="10" spans="2:10" ht="16">
      <c r="B10" s="374" t="s">
        <v>716</v>
      </c>
      <c r="C10" s="374"/>
      <c r="D10" s="233">
        <f t="shared" si="0" ref="D10:I10">D8-D9</f>
        <v>437228</v>
      </c>
      <c r="E10" s="233">
        <f t="shared" si="0"/>
        <v>161227</v>
      </c>
      <c r="F10" s="233">
        <f>F8-F9</f>
        <v>598455</v>
      </c>
      <c r="G10" s="233">
        <f t="shared" si="0"/>
        <v>471924</v>
      </c>
      <c r="H10" s="233">
        <f t="shared" si="0"/>
        <v>201087</v>
      </c>
      <c r="I10" s="233">
        <f t="shared" si="0"/>
        <v>673011</v>
      </c>
      <c r="J10" s="217">
        <f>I10/F10*100</f>
        <v>112.45807955485374</v>
      </c>
    </row>
  </sheetData>
  <mergeCells count="6">
    <mergeCell ref="B10:C10"/>
    <mergeCell ref="B4:J4"/>
    <mergeCell ref="B5:B6"/>
    <mergeCell ref="C5:C6"/>
    <mergeCell ref="D5:F5"/>
    <mergeCell ref="G5:I5"/>
  </mergeCells>
  <hyperlinks>
    <hyperlink ref="A1" location="'Pregled tabela'!A1" display="'Pregled tabela'!A1"/>
  </hyperlink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50483AA-45E4-4EAD-9E46-0A34FDC2CF47}">
  <dimension ref="B3:H23"/>
  <sheetViews>
    <sheetView workbookViewId="0" topLeftCell="A1">
      <selection pane="topLeft" activeCell="C12" sqref="C12"/>
    </sheetView>
  </sheetViews>
  <sheetFormatPr defaultColWidth="9.164285714285713" defaultRowHeight="16"/>
  <cols>
    <col min="1" max="1" width="9.142857142857142" style="1"/>
    <col min="2" max="2" width="7.857142857142857" style="1" customWidth="1"/>
    <col min="3" max="3" width="26.285714285714285" style="1" customWidth="1"/>
    <col min="4" max="4" width="19.714285714285715" style="1" customWidth="1"/>
    <col min="5" max="5" width="17.571428571428573" style="1" customWidth="1"/>
    <col min="6" max="6" width="16.571428571428573" style="1" customWidth="1"/>
    <col min="7" max="7" width="15" style="1" customWidth="1"/>
    <col min="8" max="8" width="13.285714285714286" style="1" customWidth="1"/>
    <col min="9" max="16384" width="9.142857142857142" style="1"/>
  </cols>
  <sheetData>
    <row r="3" spans="2:8" ht="17" thickBot="1">
      <c r="B3" s="241"/>
      <c r="C3" s="241"/>
      <c r="D3" s="241"/>
      <c r="E3" s="241"/>
      <c r="F3" s="241"/>
      <c r="G3" s="241"/>
      <c r="H3" s="235" t="s">
        <v>538</v>
      </c>
    </row>
    <row r="4" spans="2:8" ht="25" customHeight="1" thickTop="1">
      <c r="B4" s="409" t="s">
        <v>540</v>
      </c>
      <c r="C4" s="409"/>
      <c r="D4" s="409"/>
      <c r="E4" s="409"/>
      <c r="F4" s="409"/>
      <c r="G4" s="409"/>
      <c r="H4" s="409"/>
    </row>
    <row r="5" spans="2:8" ht="17">
      <c r="B5" s="367" t="s">
        <v>143</v>
      </c>
      <c r="C5" s="367" t="s">
        <v>514</v>
      </c>
      <c r="D5" s="367" t="s">
        <v>541</v>
      </c>
      <c r="E5" s="63" t="s">
        <v>542</v>
      </c>
      <c r="F5" s="63" t="s">
        <v>544</v>
      </c>
      <c r="G5" s="367" t="s">
        <v>182</v>
      </c>
      <c r="H5" s="367" t="s">
        <v>6</v>
      </c>
    </row>
    <row r="6" spans="2:8" ht="17">
      <c r="B6" s="367"/>
      <c r="C6" s="367"/>
      <c r="D6" s="367"/>
      <c r="E6" s="63" t="s">
        <v>543</v>
      </c>
      <c r="F6" s="63" t="s">
        <v>545</v>
      </c>
      <c r="G6" s="367"/>
      <c r="H6" s="367"/>
    </row>
    <row r="7" spans="2:8" ht="16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 t="s">
        <v>88</v>
      </c>
      <c r="H7" s="61">
        <v>7</v>
      </c>
    </row>
    <row r="8" spans="2:8" ht="16">
      <c r="B8" s="239" t="s">
        <v>59</v>
      </c>
      <c r="C8" s="411" t="s">
        <v>546</v>
      </c>
      <c r="D8" s="411"/>
      <c r="E8" s="237"/>
      <c r="F8" s="228"/>
      <c r="G8" s="66"/>
      <c r="H8" s="65"/>
    </row>
    <row r="9" spans="2:8" ht="16">
      <c r="B9" s="100" t="s">
        <v>53</v>
      </c>
      <c r="C9" s="228" t="s">
        <v>717</v>
      </c>
      <c r="D9" s="224">
        <v>399</v>
      </c>
      <c r="E9" s="222">
        <v>10361</v>
      </c>
      <c r="F9" s="224">
        <v>38</v>
      </c>
      <c r="G9" s="222">
        <f>D9+E9+F9</f>
        <v>10798</v>
      </c>
      <c r="H9" s="214">
        <f>G9/G$14*100</f>
        <v>46.313532060905</v>
      </c>
    </row>
    <row r="10" spans="2:8" ht="16">
      <c r="B10" s="100" t="s">
        <v>54</v>
      </c>
      <c r="C10" s="228" t="s">
        <v>547</v>
      </c>
      <c r="D10" s="224">
        <v>205</v>
      </c>
      <c r="E10" s="222">
        <v>3325</v>
      </c>
      <c r="F10" s="224">
        <v>12</v>
      </c>
      <c r="G10" s="222">
        <f>D10+E10+F10</f>
        <v>3542</v>
      </c>
      <c r="H10" s="214">
        <f t="shared" si="0" ref="H10:H13">G10/G$14*100</f>
        <v>15.191936521552648</v>
      </c>
    </row>
    <row r="11" spans="2:8" ht="16">
      <c r="B11" s="100" t="s">
        <v>55</v>
      </c>
      <c r="C11" s="228" t="s">
        <v>548</v>
      </c>
      <c r="D11" s="224">
        <v>23</v>
      </c>
      <c r="E11" s="222">
        <v>1483</v>
      </c>
      <c r="F11" s="224">
        <v>1</v>
      </c>
      <c r="G11" s="222">
        <f>D11+E11+F11</f>
        <v>1507</v>
      </c>
      <c r="H11" s="214">
        <f t="shared" si="0"/>
        <v>6.46365001072271</v>
      </c>
    </row>
    <row r="12" spans="2:8" ht="16">
      <c r="B12" s="100" t="s">
        <v>56</v>
      </c>
      <c r="C12" s="228" t="s">
        <v>718</v>
      </c>
      <c r="D12" s="224">
        <v>187</v>
      </c>
      <c r="E12" s="222">
        <v>3146</v>
      </c>
      <c r="F12" s="224">
        <v>6</v>
      </c>
      <c r="G12" s="222">
        <f>D12+E12+F12</f>
        <v>3339</v>
      </c>
      <c r="H12" s="214">
        <f t="shared" si="0"/>
        <v>14.321252412609908</v>
      </c>
    </row>
    <row r="13" spans="2:8" ht="16">
      <c r="B13" s="100" t="s">
        <v>57</v>
      </c>
      <c r="C13" s="228" t="s">
        <v>242</v>
      </c>
      <c r="D13" s="224">
        <v>70</v>
      </c>
      <c r="E13" s="224">
        <v>4038</v>
      </c>
      <c r="F13" s="224">
        <v>21</v>
      </c>
      <c r="G13" s="222">
        <f>D13+E13+F13</f>
        <v>4129</v>
      </c>
      <c r="H13" s="214">
        <f t="shared" si="0"/>
        <v>17.709628994209737</v>
      </c>
    </row>
    <row r="14" spans="2:8" ht="16">
      <c r="B14" s="374" t="s">
        <v>198</v>
      </c>
      <c r="C14" s="374"/>
      <c r="D14" s="233">
        <f>SUM(D9:D13)</f>
        <v>884</v>
      </c>
      <c r="E14" s="233">
        <f>SUM(E9:E13)</f>
        <v>22353</v>
      </c>
      <c r="F14" s="233">
        <f>SUM(F9:F13)</f>
        <v>78</v>
      </c>
      <c r="G14" s="233">
        <f>SUM(G9:G13)</f>
        <v>23315</v>
      </c>
      <c r="H14" s="217">
        <f>SUM(H9:H13)</f>
        <v>100</v>
      </c>
    </row>
    <row r="15" spans="2:8" ht="16">
      <c r="B15" s="239" t="s">
        <v>60</v>
      </c>
      <c r="C15" s="411" t="s">
        <v>298</v>
      </c>
      <c r="D15" s="411"/>
      <c r="E15" s="238"/>
      <c r="F15" s="238"/>
      <c r="G15" s="222"/>
      <c r="H15" s="240"/>
    </row>
    <row r="16" spans="2:8" ht="16">
      <c r="B16" s="100" t="s">
        <v>53</v>
      </c>
      <c r="C16" s="228" t="s">
        <v>717</v>
      </c>
      <c r="D16" s="222">
        <v>377</v>
      </c>
      <c r="E16" s="222">
        <v>20582</v>
      </c>
      <c r="F16" s="224">
        <v>104</v>
      </c>
      <c r="G16" s="222">
        <f t="shared" si="1" ref="G16:G21">D16+E16+F16</f>
        <v>21063</v>
      </c>
      <c r="H16" s="214">
        <f>G16/G22*100</f>
        <v>3.228026188345205</v>
      </c>
    </row>
    <row r="17" spans="2:8" ht="16">
      <c r="B17" s="100" t="s">
        <v>54</v>
      </c>
      <c r="C17" s="228" t="s">
        <v>547</v>
      </c>
      <c r="D17" s="224">
        <v>163</v>
      </c>
      <c r="E17" s="222">
        <v>4595</v>
      </c>
      <c r="F17" s="224">
        <v>15</v>
      </c>
      <c r="G17" s="222">
        <f t="shared" si="1"/>
        <v>4773</v>
      </c>
      <c r="H17" s="214">
        <f>G17/G22*100</f>
        <v>0.7314897686450964</v>
      </c>
    </row>
    <row r="18" spans="2:8" ht="16">
      <c r="B18" s="100" t="s">
        <v>55</v>
      </c>
      <c r="C18" s="228" t="s">
        <v>548</v>
      </c>
      <c r="D18" s="222">
        <v>5497</v>
      </c>
      <c r="E18" s="222">
        <v>180262</v>
      </c>
      <c r="F18" s="224">
        <v>291</v>
      </c>
      <c r="G18" s="222">
        <f t="shared" si="1"/>
        <v>186050</v>
      </c>
      <c r="H18" s="214">
        <f>G18/G22*100</f>
        <v>28.513235167907013</v>
      </c>
    </row>
    <row r="19" spans="2:8" ht="16">
      <c r="B19" s="100" t="s">
        <v>56</v>
      </c>
      <c r="C19" s="228" t="s">
        <v>718</v>
      </c>
      <c r="D19" s="224">
        <v>74</v>
      </c>
      <c r="E19" s="222">
        <v>2615</v>
      </c>
      <c r="F19" s="224">
        <v>10</v>
      </c>
      <c r="G19" s="222">
        <f t="shared" si="1"/>
        <v>2699</v>
      </c>
      <c r="H19" s="214">
        <f>G19/G22*100</f>
        <v>0.4136373110356412</v>
      </c>
    </row>
    <row r="20" spans="2:8" ht="16">
      <c r="B20" s="100" t="s">
        <v>57</v>
      </c>
      <c r="C20" s="228" t="s">
        <v>549</v>
      </c>
      <c r="D20" s="222">
        <v>3749</v>
      </c>
      <c r="E20" s="222">
        <v>222765</v>
      </c>
      <c r="F20" s="224">
        <v>326</v>
      </c>
      <c r="G20" s="222">
        <f t="shared" si="1"/>
        <v>226840</v>
      </c>
      <c r="H20" s="214">
        <f>G20/G22*100</f>
        <v>34.764537841913615</v>
      </c>
    </row>
    <row r="21" spans="2:8" ht="16">
      <c r="B21" s="100" t="s">
        <v>58</v>
      </c>
      <c r="C21" s="228" t="s">
        <v>242</v>
      </c>
      <c r="D21" s="222">
        <v>15036</v>
      </c>
      <c r="E21" s="222">
        <v>195395</v>
      </c>
      <c r="F21" s="222">
        <v>648</v>
      </c>
      <c r="G21" s="222">
        <f t="shared" si="1"/>
        <v>211079</v>
      </c>
      <c r="H21" s="214">
        <f>G21/G22*100</f>
        <v>32.34907372215343</v>
      </c>
    </row>
    <row r="22" spans="2:8" ht="16">
      <c r="B22" s="374" t="s">
        <v>199</v>
      </c>
      <c r="C22" s="374"/>
      <c r="D22" s="233">
        <f>SUM(D16:D21)</f>
        <v>24896</v>
      </c>
      <c r="E22" s="233">
        <f>SUM(E16:E21)</f>
        <v>626214</v>
      </c>
      <c r="F22" s="233">
        <f>SUM(F16:F21)</f>
        <v>1394</v>
      </c>
      <c r="G22" s="233">
        <f>SUM(G16:G21)</f>
        <v>652504</v>
      </c>
      <c r="H22" s="217">
        <f>SUM(H16:H21)</f>
        <v>100</v>
      </c>
    </row>
    <row r="23" spans="2:8" ht="16">
      <c r="B23" s="374" t="s">
        <v>200</v>
      </c>
      <c r="C23" s="374"/>
      <c r="D23" s="233">
        <f>D14+D22</f>
        <v>25780</v>
      </c>
      <c r="E23" s="233">
        <f>E14+E22</f>
        <v>648567</v>
      </c>
      <c r="F23" s="233">
        <f>F14+F22</f>
        <v>1472</v>
      </c>
      <c r="G23" s="233">
        <f>G14+G22</f>
        <v>675819</v>
      </c>
      <c r="H23" s="193"/>
    </row>
  </sheetData>
  <mergeCells count="11">
    <mergeCell ref="C8:D8"/>
    <mergeCell ref="B14:C14"/>
    <mergeCell ref="C15:D15"/>
    <mergeCell ref="B22:C22"/>
    <mergeCell ref="B23:C23"/>
    <mergeCell ref="B4:H4"/>
    <mergeCell ref="B5:B6"/>
    <mergeCell ref="C5:C6"/>
    <mergeCell ref="D5:D6"/>
    <mergeCell ref="G5:G6"/>
    <mergeCell ref="H5:H6"/>
  </mergeCells>
  <hyperlinks>
    <hyperlink ref="A1" location="'Pregled tabela'!A1" display="'Pregled tabela'!A1"/>
  </hyperlinks>
  <pageMargins left="0.7" right="0.7" top="0.75" bottom="0.75" header="0.3" footer="0.3"/>
  <pageSetup orientation="portrait" paperSize="1" r:id="rId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M11"/>
  <sheetViews>
    <sheetView workbookViewId="0" topLeftCell="A6"/>
  </sheetViews>
  <sheetFormatPr defaultColWidth="9.164285714285713" defaultRowHeight="15"/>
  <cols>
    <col min="3" max="3" width="31" customWidth="1"/>
    <col min="4" max="5" width="14.857142857142858" customWidth="1"/>
    <col min="6" max="6" width="14" customWidth="1"/>
    <col min="7" max="7" width="14.142857142857142" customWidth="1"/>
    <col min="8" max="8" width="13.857142857142858" customWidth="1"/>
    <col min="9" max="9" width="13.142857142857142" customWidth="1"/>
    <col min="10" max="10" width="12" customWidth="1"/>
    <col min="11" max="11" width="13" customWidth="1"/>
  </cols>
  <sheetData>
    <row r="2" spans="3:13" ht="16">
      <c r="C2" s="19"/>
      <c r="M2" s="52"/>
    </row>
    <row r="3" spans="3:11" ht="18" thickBot="1">
      <c r="C3" s="3" t="s">
        <v>1</v>
      </c>
      <c r="D3" s="4"/>
      <c r="E3" s="4"/>
      <c r="F3" s="4"/>
      <c r="G3" s="4"/>
      <c r="H3" s="4"/>
      <c r="I3" s="4"/>
      <c r="J3" s="4"/>
      <c r="K3" s="77" t="s">
        <v>453</v>
      </c>
    </row>
    <row r="4" spans="2:11" ht="25" customHeight="1" thickTop="1">
      <c r="B4" s="372" t="s">
        <v>676</v>
      </c>
      <c r="C4" s="372"/>
      <c r="D4" s="372"/>
      <c r="E4" s="372"/>
      <c r="F4" s="372"/>
      <c r="G4" s="372"/>
      <c r="H4" s="372"/>
      <c r="I4" s="372"/>
      <c r="J4" s="372"/>
      <c r="K4" s="372"/>
    </row>
    <row r="5" spans="2:11" ht="16">
      <c r="B5" s="367" t="s">
        <v>143</v>
      </c>
      <c r="C5" s="367" t="s">
        <v>224</v>
      </c>
      <c r="D5" s="373">
        <v>44561</v>
      </c>
      <c r="E5" s="367"/>
      <c r="F5" s="373">
        <v>44926</v>
      </c>
      <c r="G5" s="367"/>
      <c r="H5" s="373">
        <v>45291</v>
      </c>
      <c r="I5" s="367"/>
      <c r="J5" s="367" t="s">
        <v>215</v>
      </c>
      <c r="K5" s="367"/>
    </row>
    <row r="6" spans="2:11" ht="17">
      <c r="B6" s="367"/>
      <c r="C6" s="367"/>
      <c r="D6" s="63" t="s">
        <v>206</v>
      </c>
      <c r="E6" s="63" t="s">
        <v>214</v>
      </c>
      <c r="F6" s="63" t="s">
        <v>206</v>
      </c>
      <c r="G6" s="63" t="s">
        <v>213</v>
      </c>
      <c r="H6" s="63" t="s">
        <v>206</v>
      </c>
      <c r="I6" s="63" t="s">
        <v>213</v>
      </c>
      <c r="J6" s="63" t="s">
        <v>94</v>
      </c>
      <c r="K6" s="63" t="s">
        <v>95</v>
      </c>
    </row>
    <row r="7" spans="2:11" ht="1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  <c r="I7" s="61">
        <v>8</v>
      </c>
      <c r="J7" s="61">
        <v>9</v>
      </c>
      <c r="K7" s="61">
        <v>10</v>
      </c>
    </row>
    <row r="8" spans="2:11" ht="17">
      <c r="B8" s="65" t="s">
        <v>59</v>
      </c>
      <c r="C8" s="66" t="s">
        <v>225</v>
      </c>
      <c r="D8" s="68">
        <v>66556</v>
      </c>
      <c r="E8" s="71">
        <f>D8/D11*100</f>
        <v>4.812906538237645</v>
      </c>
      <c r="F8" s="68">
        <v>96556</v>
      </c>
      <c r="G8" s="71">
        <f>F8/F11*100</f>
        <v>6.1800230288359685</v>
      </c>
      <c r="H8" s="68">
        <v>96556</v>
      </c>
      <c r="I8" s="71">
        <f>H8/H11*100</f>
        <v>6.101912993581225</v>
      </c>
      <c r="J8" s="74">
        <f>F8/D8*100</f>
        <v>145.0748242081856</v>
      </c>
      <c r="K8" s="74">
        <f>H8/F8*100</f>
        <v>100</v>
      </c>
    </row>
    <row r="9" spans="2:13" ht="17">
      <c r="B9" s="65" t="s">
        <v>60</v>
      </c>
      <c r="C9" s="66" t="s">
        <v>226</v>
      </c>
      <c r="D9" s="68">
        <v>137373</v>
      </c>
      <c r="E9" s="71">
        <f>D9/D11*100</f>
        <v>9.933941491034917</v>
      </c>
      <c r="F9" s="68">
        <v>363207</v>
      </c>
      <c r="G9" s="71">
        <f>F9/F11*100</f>
        <v>23.24689945973762</v>
      </c>
      <c r="H9" s="68">
        <v>363108</v>
      </c>
      <c r="I9" s="71">
        <f>H9/H11*100</f>
        <v>22.946822810320345</v>
      </c>
      <c r="J9" s="74">
        <f t="shared" si="0" ref="J9:J10">F9/D9*100</f>
        <v>264.39475006005546</v>
      </c>
      <c r="K9" s="74">
        <f t="shared" si="1" ref="K9:K10">H9/F9*100</f>
        <v>99.97274281608009</v>
      </c>
      <c r="M9" s="15"/>
    </row>
    <row r="10" spans="2:11" ht="17">
      <c r="B10" s="65" t="s">
        <v>61</v>
      </c>
      <c r="C10" s="66" t="s">
        <v>227</v>
      </c>
      <c r="D10" s="68">
        <v>1178936</v>
      </c>
      <c r="E10" s="71">
        <f>D10/D11*100</f>
        <v>85.25315197072743</v>
      </c>
      <c r="F10" s="68">
        <v>1102626</v>
      </c>
      <c r="G10" s="71">
        <f>F10/F11*100</f>
        <v>70.5730775114264</v>
      </c>
      <c r="H10" s="68">
        <v>1122725</v>
      </c>
      <c r="I10" s="71">
        <f>H10/H11*100</f>
        <v>70.95126419609844</v>
      </c>
      <c r="J10" s="74">
        <f t="shared" si="0"/>
        <v>93.52721436956713</v>
      </c>
      <c r="K10" s="74">
        <f t="shared" si="1"/>
        <v>101.82283022529852</v>
      </c>
    </row>
    <row r="11" spans="2:13" ht="16">
      <c r="B11" s="367" t="s">
        <v>182</v>
      </c>
      <c r="C11" s="367"/>
      <c r="D11" s="69">
        <f t="shared" si="2" ref="D11:I11">SUM(D8:D10)</f>
        <v>1382865</v>
      </c>
      <c r="E11" s="72">
        <f t="shared" si="2"/>
        <v>99.99999999999999</v>
      </c>
      <c r="F11" s="69">
        <f t="shared" si="2"/>
        <v>1562389</v>
      </c>
      <c r="G11" s="72">
        <f t="shared" si="2"/>
        <v>100</v>
      </c>
      <c r="H11" s="69">
        <f t="shared" si="2"/>
        <v>1582389</v>
      </c>
      <c r="I11" s="72">
        <f t="shared" si="2"/>
        <v>100</v>
      </c>
      <c r="J11" s="72">
        <f>F11/D11*100</f>
        <v>112.98203367646155</v>
      </c>
      <c r="K11" s="72">
        <f>H11/F11*100</f>
        <v>101.28009093766022</v>
      </c>
      <c r="M11" s="15"/>
    </row>
  </sheetData>
  <mergeCells count="8">
    <mergeCell ref="B11:C11"/>
    <mergeCell ref="B4:K4"/>
    <mergeCell ref="B5:B6"/>
    <mergeCell ref="C5:C6"/>
    <mergeCell ref="D5:E5"/>
    <mergeCell ref="F5:G5"/>
    <mergeCell ref="H5:I5"/>
    <mergeCell ref="J5:K5"/>
  </mergeCells>
  <hyperlinks>
    <hyperlink ref="A1" location="'Pregled tabela'!A1" display="'Pregled tabela'!A1"/>
  </hyperlinks>
  <pageMargins left="0.7" right="0.7" top="0.75" bottom="0.75" header="0.3" footer="0.3"/>
  <pageSetup fitToHeight="0" orientation="landscape" paperSize="9" scale="73" r:id="rId2"/>
  <ignoredErrors>
    <ignoredError sqref="D11:H11" formulaRange="1"/>
    <ignoredError sqref="I8:I10" evalError="1" calculatedColumn="1"/>
    <ignoredError sqref="I11" evalError="1" formulaRange="1" calculatedColumn="1"/>
  </ignoredErrors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B3BB282-2A2E-4B61-A6C2-A125E7733172}">
  <dimension ref="A1:N16"/>
  <sheetViews>
    <sheetView workbookViewId="0" topLeftCell="A1">
      <selection pane="topLeft" activeCell="M6" sqref="M6:M7"/>
    </sheetView>
  </sheetViews>
  <sheetFormatPr defaultColWidth="8.834285714285713" defaultRowHeight="15"/>
  <cols>
    <col min="2" max="2" width="7" customWidth="1"/>
    <col min="3" max="3" width="14.285714285714286" customWidth="1"/>
    <col min="4" max="4" width="15.571428571428571" customWidth="1"/>
    <col min="5" max="5" width="15" customWidth="1"/>
    <col min="6" max="6" width="12.285714285714286" customWidth="1"/>
    <col min="7" max="7" width="15.571428571428571" customWidth="1"/>
    <col min="8" max="8" width="14.142857142857142" customWidth="1"/>
    <col min="9" max="9" width="15.857142857142858" customWidth="1"/>
    <col min="10" max="10" width="14.285714285714286" customWidth="1"/>
    <col min="11" max="12" width="15.142857142857142" customWidth="1"/>
    <col min="13" max="13" width="13.571428571428571" customWidth="1"/>
    <col min="14" max="14" width="19.857142857142858" customWidth="1"/>
  </cols>
  <sheetData>
    <row r="1" spans="1:1" ht="15">
      <c r="A1" s="52"/>
    </row>
    <row r="2" spans="2:14" ht="16">
      <c r="B2" s="3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18" thickBot="1">
      <c r="B3" s="247" t="s">
        <v>44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236" t="s">
        <v>435</v>
      </c>
    </row>
    <row r="4" spans="2:14" ht="25" customHeight="1" thickTop="1">
      <c r="B4" s="409" t="s">
        <v>724</v>
      </c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</row>
    <row r="5" spans="2:14" ht="16">
      <c r="B5" s="367" t="s">
        <v>143</v>
      </c>
      <c r="C5" s="367" t="s">
        <v>595</v>
      </c>
      <c r="D5" s="367" t="s">
        <v>719</v>
      </c>
      <c r="E5" s="367" t="s">
        <v>550</v>
      </c>
      <c r="F5" s="367" t="s">
        <v>551</v>
      </c>
      <c r="G5" s="367" t="s">
        <v>552</v>
      </c>
      <c r="H5" s="367"/>
      <c r="I5" s="367" t="s">
        <v>554</v>
      </c>
      <c r="J5" s="367" t="s">
        <v>555</v>
      </c>
      <c r="K5" s="367"/>
      <c r="L5" s="367"/>
      <c r="M5" s="367"/>
      <c r="N5" s="367" t="s">
        <v>556</v>
      </c>
    </row>
    <row r="6" spans="2:14" ht="31" customHeight="1">
      <c r="B6" s="367"/>
      <c r="C6" s="367"/>
      <c r="D6" s="367"/>
      <c r="E6" s="367"/>
      <c r="F6" s="367"/>
      <c r="G6" s="367" t="s">
        <v>720</v>
      </c>
      <c r="H6" s="367" t="s">
        <v>553</v>
      </c>
      <c r="I6" s="367"/>
      <c r="J6" s="367" t="s">
        <v>721</v>
      </c>
      <c r="K6" s="367" t="s">
        <v>684</v>
      </c>
      <c r="L6" s="367" t="s">
        <v>722</v>
      </c>
      <c r="M6" s="367" t="s">
        <v>723</v>
      </c>
      <c r="N6" s="367"/>
    </row>
    <row r="7" spans="2:14" ht="15">
      <c r="B7" s="36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</row>
    <row r="8" spans="2:14" s="41" customFormat="1" ht="14">
      <c r="B8" s="118">
        <v>1</v>
      </c>
      <c r="C8" s="118">
        <v>2</v>
      </c>
      <c r="D8" s="118">
        <v>3</v>
      </c>
      <c r="E8" s="118">
        <v>4</v>
      </c>
      <c r="F8" s="61">
        <v>5</v>
      </c>
      <c r="G8" s="118">
        <v>6</v>
      </c>
      <c r="H8" s="118">
        <v>7</v>
      </c>
      <c r="I8" s="118">
        <v>8</v>
      </c>
      <c r="J8" s="118" t="s">
        <v>107</v>
      </c>
      <c r="K8" s="118" t="s">
        <v>108</v>
      </c>
      <c r="L8" s="118" t="s">
        <v>109</v>
      </c>
      <c r="M8" s="118">
        <v>12</v>
      </c>
      <c r="N8" s="118" t="s">
        <v>110</v>
      </c>
    </row>
    <row r="9" spans="2:14" ht="16" customHeight="1">
      <c r="B9" s="100" t="s">
        <v>59</v>
      </c>
      <c r="C9" s="100">
        <v>0</v>
      </c>
      <c r="D9" s="242">
        <v>0</v>
      </c>
      <c r="E9" s="222">
        <v>663178</v>
      </c>
      <c r="F9" s="73">
        <f>E9/E15*100</f>
        <v>98.12952876435851</v>
      </c>
      <c r="G9" s="242">
        <v>0</v>
      </c>
      <c r="H9" s="224">
        <v>76</v>
      </c>
      <c r="I9" s="224">
        <v>450</v>
      </c>
      <c r="J9" s="222">
        <f>E9*D9</f>
        <v>0</v>
      </c>
      <c r="K9" s="224">
        <f>H9*G9</f>
        <v>0</v>
      </c>
      <c r="L9" s="224">
        <f>I9*D9</f>
        <v>0</v>
      </c>
      <c r="M9" s="67">
        <v>156</v>
      </c>
      <c r="N9" s="222">
        <f t="shared" si="0" ref="N9:N14">J9+K9+L9+M9</f>
        <v>156</v>
      </c>
    </row>
    <row r="10" spans="2:14" ht="16" customHeight="1">
      <c r="B10" s="100" t="s">
        <v>60</v>
      </c>
      <c r="C10" s="100" t="s">
        <v>45</v>
      </c>
      <c r="D10" s="242">
        <v>0.02</v>
      </c>
      <c r="E10" s="222">
        <v>3312</v>
      </c>
      <c r="F10" s="73">
        <f>E10/E15*100</f>
        <v>0.49007204591761994</v>
      </c>
      <c r="G10" s="242">
        <v>0.02</v>
      </c>
      <c r="H10" s="224">
        <v>62</v>
      </c>
      <c r="I10" s="224">
        <v>0</v>
      </c>
      <c r="J10" s="222">
        <f>E10*D10+0.3</f>
        <v>66.53999999999999</v>
      </c>
      <c r="K10" s="222">
        <f t="shared" si="1" ref="K10:K14">H10*G10</f>
        <v>1.24</v>
      </c>
      <c r="L10" s="224">
        <f t="shared" si="2" ref="L10:L14">I10*D10</f>
        <v>0</v>
      </c>
      <c r="M10" s="67">
        <v>23</v>
      </c>
      <c r="N10" s="222">
        <f t="shared" si="0"/>
        <v>90.77999999999999</v>
      </c>
    </row>
    <row r="11" spans="2:14" ht="16" customHeight="1">
      <c r="B11" s="100" t="s">
        <v>61</v>
      </c>
      <c r="C11" s="100" t="s">
        <v>46</v>
      </c>
      <c r="D11" s="242">
        <v>0.15</v>
      </c>
      <c r="E11" s="222">
        <v>3283</v>
      </c>
      <c r="F11" s="73">
        <f>E11/E15*100</f>
        <v>0.48578095614358285</v>
      </c>
      <c r="G11" s="242">
        <v>1</v>
      </c>
      <c r="H11" s="224">
        <v>52</v>
      </c>
      <c r="I11" s="224">
        <v>0</v>
      </c>
      <c r="J11" s="222">
        <f t="shared" si="3" ref="J11:J14">E11*D11</f>
        <v>492.45</v>
      </c>
      <c r="K11" s="224">
        <f t="shared" si="1"/>
        <v>52</v>
      </c>
      <c r="L11" s="224">
        <f t="shared" si="2"/>
        <v>0</v>
      </c>
      <c r="M11" s="67">
        <v>48</v>
      </c>
      <c r="N11" s="222">
        <f t="shared" si="0"/>
        <v>592.45</v>
      </c>
    </row>
    <row r="12" spans="2:14" ht="16" customHeight="1">
      <c r="B12" s="100" t="s">
        <v>62</v>
      </c>
      <c r="C12" s="100" t="s">
        <v>47</v>
      </c>
      <c r="D12" s="242">
        <v>0.50</v>
      </c>
      <c r="E12" s="222">
        <v>1841</v>
      </c>
      <c r="F12" s="73">
        <f>E12/E15*100</f>
        <v>0.2724102163449089</v>
      </c>
      <c r="G12" s="242">
        <v>1</v>
      </c>
      <c r="H12" s="224">
        <v>59</v>
      </c>
      <c r="I12" s="224">
        <v>0</v>
      </c>
      <c r="J12" s="222">
        <f t="shared" si="3"/>
        <v>920.50</v>
      </c>
      <c r="K12" s="224">
        <f t="shared" si="1"/>
        <v>59</v>
      </c>
      <c r="L12" s="224">
        <f t="shared" si="2"/>
        <v>0</v>
      </c>
      <c r="M12" s="67">
        <v>31</v>
      </c>
      <c r="N12" s="222">
        <f t="shared" si="0"/>
        <v>1010.50</v>
      </c>
    </row>
    <row r="13" spans="2:14" ht="16" customHeight="1">
      <c r="B13" s="100" t="s">
        <v>63</v>
      </c>
      <c r="C13" s="100" t="s">
        <v>48</v>
      </c>
      <c r="D13" s="242">
        <v>0.80</v>
      </c>
      <c r="E13" s="222">
        <v>1229</v>
      </c>
      <c r="F13" s="73">
        <f>E13/E15*100</f>
        <v>0.18185342525143566</v>
      </c>
      <c r="G13" s="242">
        <v>1</v>
      </c>
      <c r="H13" s="224">
        <v>53</v>
      </c>
      <c r="I13" s="224">
        <v>0</v>
      </c>
      <c r="J13" s="222">
        <f>E13*D13</f>
        <v>983.20</v>
      </c>
      <c r="K13" s="224">
        <f t="shared" si="1"/>
        <v>53</v>
      </c>
      <c r="L13" s="224">
        <f t="shared" si="2"/>
        <v>0</v>
      </c>
      <c r="M13" s="67">
        <v>11</v>
      </c>
      <c r="N13" s="222">
        <f t="shared" si="0"/>
        <v>1047.20</v>
      </c>
    </row>
    <row r="14" spans="2:14" ht="16" customHeight="1">
      <c r="B14" s="100" t="s">
        <v>64</v>
      </c>
      <c r="C14" s="100" t="s">
        <v>49</v>
      </c>
      <c r="D14" s="242">
        <v>1</v>
      </c>
      <c r="E14" s="222">
        <v>2976</v>
      </c>
      <c r="F14" s="73">
        <f>E14/E15*100</f>
        <v>0.44035459198394833</v>
      </c>
      <c r="G14" s="242">
        <v>1</v>
      </c>
      <c r="H14" s="224">
        <v>173</v>
      </c>
      <c r="I14" s="224">
        <v>0</v>
      </c>
      <c r="J14" s="222">
        <f t="shared" si="3"/>
        <v>2976</v>
      </c>
      <c r="K14" s="224">
        <f t="shared" si="1"/>
        <v>173</v>
      </c>
      <c r="L14" s="224">
        <f t="shared" si="2"/>
        <v>0</v>
      </c>
      <c r="M14" s="67">
        <v>0</v>
      </c>
      <c r="N14" s="222">
        <f t="shared" si="0"/>
        <v>3149</v>
      </c>
    </row>
    <row r="15" spans="2:14" ht="16" customHeight="1">
      <c r="B15" s="374" t="s">
        <v>201</v>
      </c>
      <c r="C15" s="374"/>
      <c r="D15" s="374"/>
      <c r="E15" s="233">
        <f>SUM(E9:E14)</f>
        <v>675819</v>
      </c>
      <c r="F15" s="212">
        <f>SUM(F9:F14)</f>
        <v>100</v>
      </c>
      <c r="G15" s="243"/>
      <c r="H15" s="244">
        <f t="shared" si="4" ref="H15:M15">SUM(H9:H14)</f>
        <v>475</v>
      </c>
      <c r="I15" s="244">
        <f t="shared" si="4"/>
        <v>450</v>
      </c>
      <c r="J15" s="233">
        <f>SUM(J9:J14)</f>
        <v>5438.6900000000005</v>
      </c>
      <c r="K15" s="245">
        <f>SUM(K9:K14)</f>
        <v>338.24</v>
      </c>
      <c r="L15" s="244">
        <f t="shared" si="4"/>
        <v>0</v>
      </c>
      <c r="M15" s="244">
        <f t="shared" si="4"/>
        <v>269</v>
      </c>
      <c r="N15" s="178">
        <f>J15+K15+L15+M15</f>
        <v>6045.93</v>
      </c>
    </row>
    <row r="16" spans="2:14" ht="16" customHeight="1">
      <c r="B16" s="100" t="s">
        <v>65</v>
      </c>
      <c r="C16" s="100" t="s">
        <v>557</v>
      </c>
      <c r="D16" s="100" t="s">
        <v>558</v>
      </c>
      <c r="E16" s="222">
        <v>1777</v>
      </c>
      <c r="F16" s="65"/>
      <c r="G16" s="242"/>
      <c r="H16" s="224">
        <v>145</v>
      </c>
      <c r="I16" s="246"/>
      <c r="J16" s="246"/>
      <c r="K16" s="246"/>
      <c r="L16" s="246"/>
      <c r="M16" s="246"/>
      <c r="N16" s="246"/>
    </row>
  </sheetData>
  <mergeCells count="17">
    <mergeCell ref="J6:J7"/>
    <mergeCell ref="K6:K7"/>
    <mergeCell ref="L6:L7"/>
    <mergeCell ref="M6:M7"/>
    <mergeCell ref="B15:D15"/>
    <mergeCell ref="B4:N4"/>
    <mergeCell ref="B5:B7"/>
    <mergeCell ref="C5:C7"/>
    <mergeCell ref="D5:D7"/>
    <mergeCell ref="E5:E7"/>
    <mergeCell ref="F5:F7"/>
    <mergeCell ref="G5:H5"/>
    <mergeCell ref="I5:I7"/>
    <mergeCell ref="J5:M5"/>
    <mergeCell ref="N5:N7"/>
    <mergeCell ref="G6:G7"/>
    <mergeCell ref="H6:H7"/>
  </mergeCells>
  <hyperlinks>
    <hyperlink ref="A1" location="'Pregled tabela'!A1" display="'Pregled tabela'!A1"/>
  </hyperlinks>
  <pageMargins left="0.7" right="0.7" top="0.75" bottom="0.75" header="0.3" footer="0.3"/>
  <ignoredErrors>
    <ignoredError sqref="E15 H15:I15 M15" formulaRange="1"/>
    <ignoredError sqref="J10" formula="1"/>
  </ignoredErrors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6052FFE-300E-4718-B750-CE409986CA76}">
  <dimension ref="B3:O11"/>
  <sheetViews>
    <sheetView workbookViewId="0" topLeftCell="A1"/>
  </sheetViews>
  <sheetFormatPr defaultColWidth="8.834285714285713" defaultRowHeight="15"/>
  <cols>
    <col min="2" max="2" width="7.285714285714286" customWidth="1"/>
    <col min="3" max="3" width="41.857142857142854" customWidth="1"/>
    <col min="4" max="15" width="12.714285714285714" customWidth="1"/>
  </cols>
  <sheetData>
    <row r="3" spans="15:15" ht="17" thickBot="1">
      <c r="O3" s="236" t="s">
        <v>435</v>
      </c>
    </row>
    <row r="4" spans="2:15" ht="25" customHeight="1" thickTop="1">
      <c r="B4" s="412" t="s">
        <v>587</v>
      </c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</row>
    <row r="5" spans="2:15" ht="16">
      <c r="B5" s="367" t="s">
        <v>117</v>
      </c>
      <c r="C5" s="367" t="s">
        <v>175</v>
      </c>
      <c r="D5" s="367" t="s">
        <v>151</v>
      </c>
      <c r="E5" s="367"/>
      <c r="F5" s="367"/>
      <c r="G5" s="367"/>
      <c r="H5" s="367"/>
      <c r="I5" s="367"/>
      <c r="J5" s="367" t="s">
        <v>156</v>
      </c>
      <c r="K5" s="367"/>
      <c r="L5" s="367"/>
      <c r="M5" s="367"/>
      <c r="N5" s="367"/>
      <c r="O5" s="367"/>
    </row>
    <row r="6" spans="2:15" ht="16">
      <c r="B6" s="367"/>
      <c r="C6" s="367"/>
      <c r="D6" s="367" t="s">
        <v>206</v>
      </c>
      <c r="E6" s="367"/>
      <c r="F6" s="367"/>
      <c r="G6" s="367" t="s">
        <v>559</v>
      </c>
      <c r="H6" s="367"/>
      <c r="I6" s="367"/>
      <c r="J6" s="367" t="s">
        <v>206</v>
      </c>
      <c r="K6" s="367"/>
      <c r="L6" s="367"/>
      <c r="M6" s="367" t="s">
        <v>559</v>
      </c>
      <c r="N6" s="367"/>
      <c r="O6" s="367"/>
    </row>
    <row r="7" spans="2:15" ht="17">
      <c r="B7" s="367"/>
      <c r="C7" s="367"/>
      <c r="D7" s="63" t="s">
        <v>532</v>
      </c>
      <c r="E7" s="63" t="s">
        <v>533</v>
      </c>
      <c r="F7" s="63" t="s">
        <v>182</v>
      </c>
      <c r="G7" s="63" t="s">
        <v>532</v>
      </c>
      <c r="H7" s="63" t="s">
        <v>533</v>
      </c>
      <c r="I7" s="63" t="s">
        <v>182</v>
      </c>
      <c r="J7" s="63" t="s">
        <v>532</v>
      </c>
      <c r="K7" s="63" t="s">
        <v>533</v>
      </c>
      <c r="L7" s="63" t="s">
        <v>182</v>
      </c>
      <c r="M7" s="63" t="s">
        <v>532</v>
      </c>
      <c r="N7" s="63" t="s">
        <v>533</v>
      </c>
      <c r="O7" s="63" t="s">
        <v>182</v>
      </c>
    </row>
    <row r="8" spans="2:15" ht="16">
      <c r="B8" s="63">
        <v>1</v>
      </c>
      <c r="C8" s="63">
        <v>2</v>
      </c>
      <c r="D8" s="63">
        <v>3</v>
      </c>
      <c r="E8" s="63">
        <v>4</v>
      </c>
      <c r="F8" s="63">
        <v>5</v>
      </c>
      <c r="G8" s="63">
        <v>6</v>
      </c>
      <c r="H8" s="63">
        <v>7</v>
      </c>
      <c r="I8" s="63">
        <v>8</v>
      </c>
      <c r="J8" s="63">
        <v>9</v>
      </c>
      <c r="K8" s="63">
        <v>10</v>
      </c>
      <c r="L8" s="63">
        <v>11</v>
      </c>
      <c r="M8" s="63">
        <v>12</v>
      </c>
      <c r="N8" s="63">
        <v>13</v>
      </c>
      <c r="O8" s="63">
        <v>14</v>
      </c>
    </row>
    <row r="9" spans="2:15" ht="20" customHeight="1">
      <c r="B9" s="65" t="s">
        <v>59</v>
      </c>
      <c r="C9" s="70" t="s">
        <v>560</v>
      </c>
      <c r="D9" s="68">
        <v>13821</v>
      </c>
      <c r="E9" s="68">
        <v>5353</v>
      </c>
      <c r="F9" s="68">
        <f>D9+E9</f>
        <v>19174</v>
      </c>
      <c r="G9" s="67">
        <v>8</v>
      </c>
      <c r="H9" s="67">
        <v>2</v>
      </c>
      <c r="I9" s="67">
        <f>G9+H9</f>
        <v>10</v>
      </c>
      <c r="J9" s="68">
        <v>25399</v>
      </c>
      <c r="K9" s="68">
        <v>6350</v>
      </c>
      <c r="L9" s="68">
        <f>J9+K9</f>
        <v>31749</v>
      </c>
      <c r="M9" s="67">
        <v>8</v>
      </c>
      <c r="N9" s="67">
        <v>2</v>
      </c>
      <c r="O9" s="67">
        <f>M9+N9</f>
        <v>10</v>
      </c>
    </row>
    <row r="10" spans="2:15" ht="20" customHeight="1">
      <c r="B10" s="65" t="s">
        <v>60</v>
      </c>
      <c r="C10" s="70" t="s">
        <v>561</v>
      </c>
      <c r="D10" s="67">
        <v>396</v>
      </c>
      <c r="E10" s="68">
        <v>5510</v>
      </c>
      <c r="F10" s="68">
        <f>D10+E10</f>
        <v>5906</v>
      </c>
      <c r="G10" s="67">
        <v>2</v>
      </c>
      <c r="H10" s="67">
        <v>1</v>
      </c>
      <c r="I10" s="67">
        <f>G10+H10</f>
        <v>3</v>
      </c>
      <c r="J10" s="67">
        <v>66</v>
      </c>
      <c r="K10" s="68">
        <v>2116</v>
      </c>
      <c r="L10" s="68">
        <f>J10+K10</f>
        <v>2182</v>
      </c>
      <c r="M10" s="67">
        <v>1</v>
      </c>
      <c r="N10" s="67">
        <v>2</v>
      </c>
      <c r="O10" s="67">
        <f>M10+N10</f>
        <v>3</v>
      </c>
    </row>
    <row r="11" spans="2:15" ht="17">
      <c r="B11" s="289"/>
      <c r="C11" s="289" t="s">
        <v>182</v>
      </c>
      <c r="D11" s="69">
        <f>D9-D10</f>
        <v>13425</v>
      </c>
      <c r="E11" s="69">
        <f>E9-E10</f>
        <v>-157</v>
      </c>
      <c r="F11" s="69">
        <f>F9-F10</f>
        <v>13268</v>
      </c>
      <c r="G11" s="290">
        <f>G9+G10</f>
        <v>10</v>
      </c>
      <c r="H11" s="290">
        <f t="shared" si="0" ref="H11:I11">H9+H10</f>
        <v>3</v>
      </c>
      <c r="I11" s="290">
        <f t="shared" si="0"/>
        <v>13</v>
      </c>
      <c r="J11" s="69">
        <f>J9-J10</f>
        <v>25333</v>
      </c>
      <c r="K11" s="69">
        <f>K9-K10</f>
        <v>4234</v>
      </c>
      <c r="L11" s="69">
        <f>L9-L10</f>
        <v>29567</v>
      </c>
      <c r="M11" s="290">
        <f>M9+M10</f>
        <v>9</v>
      </c>
      <c r="N11" s="290">
        <f t="shared" si="1" ref="N11:O11">N9+N10</f>
        <v>4</v>
      </c>
      <c r="O11" s="290">
        <f t="shared" si="1"/>
        <v>13</v>
      </c>
    </row>
  </sheetData>
  <mergeCells count="9">
    <mergeCell ref="B4:O4"/>
    <mergeCell ref="B5:B7"/>
    <mergeCell ref="C5:C7"/>
    <mergeCell ref="D5:I5"/>
    <mergeCell ref="J5:O5"/>
    <mergeCell ref="D6:F6"/>
    <mergeCell ref="G6:I6"/>
    <mergeCell ref="J6:L6"/>
    <mergeCell ref="M6:O6"/>
  </mergeCells>
  <hyperlinks>
    <hyperlink ref="A1" location="'Pregled tabela'!A1" display="'Pregled tabela'!A1"/>
  </hyperlinks>
  <pageMargins left="0.7" right="0.7" top="0.75" bottom="0.75" header="0.3" footer="0.3"/>
  <pageSetup orientation="portrait" paperSize="9" r:id="rId2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765D11E-6836-4D4F-914E-59FF212F5E7A}">
  <dimension ref="B3:L23"/>
  <sheetViews>
    <sheetView workbookViewId="0" topLeftCell="A1">
      <selection pane="topLeft" activeCell="C16" sqref="C16"/>
    </sheetView>
  </sheetViews>
  <sheetFormatPr defaultColWidth="8.834285714285713" defaultRowHeight="15"/>
  <cols>
    <col min="2" max="2" width="7.142857142857143" customWidth="1"/>
    <col min="3" max="3" width="49.714285714285715" customWidth="1"/>
    <col min="4" max="4" width="11.571428571428571" customWidth="1"/>
    <col min="5" max="5" width="12.285714285714286" customWidth="1"/>
    <col min="6" max="6" width="11.571428571428571" customWidth="1"/>
    <col min="8" max="8" width="10.142857142857142" customWidth="1"/>
    <col min="9" max="9" width="12.142857142857142" customWidth="1"/>
    <col min="12" max="12" width="10.714285714285714" customWidth="1"/>
  </cols>
  <sheetData>
    <row r="3" spans="2:12" ht="17" thickBot="1">
      <c r="B3" s="88"/>
      <c r="C3" s="88"/>
      <c r="D3" s="88"/>
      <c r="E3" s="88"/>
      <c r="F3" s="88"/>
      <c r="G3" s="88"/>
      <c r="H3" s="88"/>
      <c r="I3" s="88"/>
      <c r="J3" s="88"/>
      <c r="K3" s="88"/>
      <c r="L3" s="362" t="s">
        <v>435</v>
      </c>
    </row>
    <row r="4" spans="2:12" ht="25" customHeight="1" thickTop="1">
      <c r="B4" s="395" t="s">
        <v>613</v>
      </c>
      <c r="C4" s="395"/>
      <c r="D4" s="395"/>
      <c r="E4" s="395"/>
      <c r="F4" s="395"/>
      <c r="G4" s="395"/>
      <c r="H4" s="395"/>
      <c r="I4" s="395"/>
      <c r="J4" s="395"/>
      <c r="K4" s="395"/>
      <c r="L4" s="395"/>
    </row>
    <row r="5" spans="2:12" ht="16">
      <c r="B5" s="367" t="s">
        <v>143</v>
      </c>
      <c r="C5" s="367" t="s">
        <v>610</v>
      </c>
      <c r="D5" s="374" t="s">
        <v>151</v>
      </c>
      <c r="E5" s="374"/>
      <c r="F5" s="374"/>
      <c r="G5" s="374"/>
      <c r="H5" s="374" t="s">
        <v>156</v>
      </c>
      <c r="I5" s="374"/>
      <c r="J5" s="374"/>
      <c r="K5" s="374"/>
      <c r="L5" s="193" t="s">
        <v>215</v>
      </c>
    </row>
    <row r="6" spans="2:12" ht="17">
      <c r="B6" s="367"/>
      <c r="C6" s="367"/>
      <c r="D6" s="374" t="s">
        <v>532</v>
      </c>
      <c r="E6" s="367" t="s">
        <v>533</v>
      </c>
      <c r="F6" s="367" t="s">
        <v>182</v>
      </c>
      <c r="G6" s="63" t="s">
        <v>6</v>
      </c>
      <c r="H6" s="374" t="s">
        <v>532</v>
      </c>
      <c r="I6" s="367" t="s">
        <v>533</v>
      </c>
      <c r="J6" s="367" t="s">
        <v>182</v>
      </c>
      <c r="K6" s="63" t="s">
        <v>6</v>
      </c>
      <c r="L6" s="367" t="s">
        <v>105</v>
      </c>
    </row>
    <row r="7" spans="2:12" ht="17">
      <c r="B7" s="367"/>
      <c r="C7" s="367"/>
      <c r="D7" s="374"/>
      <c r="E7" s="367"/>
      <c r="F7" s="367"/>
      <c r="G7" s="63" t="s">
        <v>725</v>
      </c>
      <c r="H7" s="374"/>
      <c r="I7" s="367"/>
      <c r="J7" s="367"/>
      <c r="K7" s="63" t="s">
        <v>725</v>
      </c>
      <c r="L7" s="367"/>
    </row>
    <row r="8" spans="2:12" ht="15">
      <c r="B8" s="61">
        <v>1</v>
      </c>
      <c r="C8" s="118">
        <v>2</v>
      </c>
      <c r="D8" s="118">
        <v>3</v>
      </c>
      <c r="E8" s="118">
        <v>4</v>
      </c>
      <c r="F8" s="61" t="s">
        <v>42</v>
      </c>
      <c r="G8" s="61">
        <v>6</v>
      </c>
      <c r="H8" s="118">
        <v>7</v>
      </c>
      <c r="I8" s="118">
        <v>8</v>
      </c>
      <c r="J8" s="61" t="s">
        <v>43</v>
      </c>
      <c r="K8" s="61">
        <v>10</v>
      </c>
      <c r="L8" s="118">
        <v>11</v>
      </c>
    </row>
    <row r="9" spans="2:12" ht="17">
      <c r="B9" s="161" t="s">
        <v>59</v>
      </c>
      <c r="C9" s="248" t="s">
        <v>726</v>
      </c>
      <c r="D9" s="224"/>
      <c r="E9" s="100"/>
      <c r="F9" s="65"/>
      <c r="G9" s="65"/>
      <c r="H9" s="100"/>
      <c r="I9" s="100"/>
      <c r="J9" s="65"/>
      <c r="K9" s="65"/>
      <c r="L9" s="100"/>
    </row>
    <row r="10" spans="2:12" ht="34">
      <c r="B10" s="65" t="s">
        <v>12</v>
      </c>
      <c r="C10" s="66" t="s">
        <v>692</v>
      </c>
      <c r="D10" s="222">
        <v>3</v>
      </c>
      <c r="E10" s="222">
        <v>2</v>
      </c>
      <c r="F10" s="68">
        <f>D10+E10</f>
        <v>5</v>
      </c>
      <c r="G10" s="73">
        <f>F10/F$23*100</f>
        <v>0.003968190981095538</v>
      </c>
      <c r="H10" s="222">
        <v>0</v>
      </c>
      <c r="I10" s="222">
        <v>3</v>
      </c>
      <c r="J10" s="68">
        <f>H10+I10</f>
        <v>3</v>
      </c>
      <c r="K10" s="73">
        <f>J10/J$23*100</f>
        <v>0.002052615374089152</v>
      </c>
      <c r="L10" s="249">
        <f>J10/F10*100</f>
        <v>60</v>
      </c>
    </row>
    <row r="11" spans="2:12" ht="17">
      <c r="B11" s="65" t="s">
        <v>29</v>
      </c>
      <c r="C11" s="228" t="s">
        <v>562</v>
      </c>
      <c r="D11" s="222">
        <v>14</v>
      </c>
      <c r="E11" s="222">
        <v>0</v>
      </c>
      <c r="F11" s="68">
        <f t="shared" si="0" ref="F11:F15">D11+E11</f>
        <v>14</v>
      </c>
      <c r="G11" s="73">
        <f t="shared" si="1" ref="G11:G22">F11/F$23*100</f>
        <v>0.011110934747067508</v>
      </c>
      <c r="H11" s="222">
        <v>0</v>
      </c>
      <c r="I11" s="222">
        <v>0</v>
      </c>
      <c r="J11" s="68">
        <f t="shared" si="2" ref="J11:J15">H11+I11</f>
        <v>0</v>
      </c>
      <c r="K11" s="73">
        <f t="shared" si="3" ref="K11:K15">J11/J$23*100</f>
        <v>0</v>
      </c>
      <c r="L11" s="249">
        <f t="shared" si="4" ref="L11:L23">J11/F11*100</f>
        <v>0</v>
      </c>
    </row>
    <row r="12" spans="2:12" ht="17">
      <c r="B12" s="65" t="s">
        <v>75</v>
      </c>
      <c r="C12" s="228" t="s">
        <v>563</v>
      </c>
      <c r="D12" s="222">
        <v>77477</v>
      </c>
      <c r="E12" s="222">
        <v>29832</v>
      </c>
      <c r="F12" s="68">
        <f t="shared" si="0"/>
        <v>107309</v>
      </c>
      <c r="G12" s="73">
        <f t="shared" si="1"/>
        <v>85.16452119807623</v>
      </c>
      <c r="H12" s="222">
        <v>84641</v>
      </c>
      <c r="I12" s="222">
        <v>31225</v>
      </c>
      <c r="J12" s="68">
        <f t="shared" si="2"/>
        <v>115866</v>
      </c>
      <c r="K12" s="73">
        <f t="shared" si="3"/>
        <v>79.27611097807123</v>
      </c>
      <c r="L12" s="249">
        <f t="shared" si="4"/>
        <v>107.97416805673336</v>
      </c>
    </row>
    <row r="13" spans="2:12" ht="17">
      <c r="B13" s="65" t="s">
        <v>76</v>
      </c>
      <c r="C13" s="228" t="s">
        <v>564</v>
      </c>
      <c r="D13" s="222">
        <v>5059</v>
      </c>
      <c r="E13" s="222">
        <v>1460</v>
      </c>
      <c r="F13" s="68">
        <f t="shared" si="0"/>
        <v>6519</v>
      </c>
      <c r="G13" s="73">
        <f t="shared" si="1"/>
        <v>5.173727401152363</v>
      </c>
      <c r="H13" s="222">
        <v>6015</v>
      </c>
      <c r="I13" s="222">
        <v>1394</v>
      </c>
      <c r="J13" s="68">
        <f t="shared" si="2"/>
        <v>7409</v>
      </c>
      <c r="K13" s="73">
        <f t="shared" si="3"/>
        <v>5.069275768875508</v>
      </c>
      <c r="L13" s="249">
        <f t="shared" si="4"/>
        <v>113.65240067495014</v>
      </c>
    </row>
    <row r="14" spans="2:12" ht="17">
      <c r="B14" s="65" t="s">
        <v>77</v>
      </c>
      <c r="C14" s="228" t="s">
        <v>565</v>
      </c>
      <c r="D14" s="222">
        <v>597</v>
      </c>
      <c r="E14" s="222">
        <v>266</v>
      </c>
      <c r="F14" s="68">
        <f t="shared" si="0"/>
        <v>863</v>
      </c>
      <c r="G14" s="73">
        <f t="shared" si="1"/>
        <v>0.68490976333709</v>
      </c>
      <c r="H14" s="222">
        <v>709</v>
      </c>
      <c r="I14" s="222">
        <v>263</v>
      </c>
      <c r="J14" s="68">
        <f t="shared" si="2"/>
        <v>972</v>
      </c>
      <c r="K14" s="73">
        <f t="shared" si="3"/>
        <v>0.6650473812048853</v>
      </c>
      <c r="L14" s="249">
        <f t="shared" si="4"/>
        <v>112.63035921205098</v>
      </c>
    </row>
    <row r="15" spans="2:12" ht="17">
      <c r="B15" s="65" t="s">
        <v>111</v>
      </c>
      <c r="C15" s="228" t="s">
        <v>727</v>
      </c>
      <c r="D15" s="222">
        <v>1095</v>
      </c>
      <c r="E15" s="222">
        <v>332</v>
      </c>
      <c r="F15" s="68">
        <f t="shared" si="0"/>
        <v>1427</v>
      </c>
      <c r="G15" s="73">
        <f t="shared" si="1"/>
        <v>1.1325217060046666</v>
      </c>
      <c r="H15" s="222">
        <v>1054</v>
      </c>
      <c r="I15" s="222">
        <v>104</v>
      </c>
      <c r="J15" s="68">
        <f t="shared" si="2"/>
        <v>1158</v>
      </c>
      <c r="K15" s="73">
        <f t="shared" si="3"/>
        <v>0.7923095343984126</v>
      </c>
      <c r="L15" s="249">
        <f t="shared" si="4"/>
        <v>81.14926419060967</v>
      </c>
    </row>
    <row r="16" spans="2:12" ht="16">
      <c r="B16" s="250"/>
      <c r="C16" s="251" t="s">
        <v>184</v>
      </c>
      <c r="D16" s="233">
        <f>SUM(D10:D15)</f>
        <v>84245</v>
      </c>
      <c r="E16" s="233">
        <f>SUM(E10:E15)</f>
        <v>31892</v>
      </c>
      <c r="F16" s="233">
        <f>SUM(F10:F15)</f>
        <v>116137</v>
      </c>
      <c r="G16" s="252">
        <f t="shared" si="1"/>
        <v>92.1707591942985</v>
      </c>
      <c r="H16" s="233">
        <f>SUM(H10:H15)</f>
        <v>92419</v>
      </c>
      <c r="I16" s="233">
        <f>SUM(I10:I15)</f>
        <v>32989</v>
      </c>
      <c r="J16" s="69">
        <f>SUM(J10:J15)</f>
        <v>125408</v>
      </c>
      <c r="K16" s="252">
        <f>J16/J23*100</f>
        <v>85.80479627792413</v>
      </c>
      <c r="L16" s="232">
        <f t="shared" si="4"/>
        <v>107.98281340141385</v>
      </c>
    </row>
    <row r="17" spans="2:12" ht="17">
      <c r="B17" s="161" t="s">
        <v>60</v>
      </c>
      <c r="C17" s="248" t="s">
        <v>409</v>
      </c>
      <c r="D17" s="224"/>
      <c r="E17" s="224"/>
      <c r="F17" s="67"/>
      <c r="G17" s="73"/>
      <c r="H17" s="224"/>
      <c r="I17" s="224"/>
      <c r="J17" s="67"/>
      <c r="K17" s="73"/>
      <c r="L17" s="249"/>
    </row>
    <row r="18" spans="2:12" ht="17">
      <c r="B18" s="65" t="s">
        <v>78</v>
      </c>
      <c r="C18" s="228" t="s">
        <v>390</v>
      </c>
      <c r="D18" s="224">
        <v>236</v>
      </c>
      <c r="E18" s="224">
        <v>0</v>
      </c>
      <c r="F18" s="67">
        <f>D18+E18</f>
        <v>236</v>
      </c>
      <c r="G18" s="73">
        <f t="shared" si="1"/>
        <v>0.18729861430770942</v>
      </c>
      <c r="H18" s="224">
        <v>251</v>
      </c>
      <c r="I18" s="224">
        <v>0</v>
      </c>
      <c r="J18" s="67">
        <f>H18+I18</f>
        <v>251</v>
      </c>
      <c r="K18" s="73">
        <f>J18/J$23*100</f>
        <v>0.17173548629879237</v>
      </c>
      <c r="L18" s="249">
        <f t="shared" si="4"/>
        <v>106.35593220338984</v>
      </c>
    </row>
    <row r="19" spans="2:12" ht="17">
      <c r="B19" s="65" t="s">
        <v>79</v>
      </c>
      <c r="C19" s="228" t="s">
        <v>566</v>
      </c>
      <c r="D19" s="222">
        <v>6896</v>
      </c>
      <c r="E19" s="224">
        <v>979</v>
      </c>
      <c r="F19" s="67">
        <f t="shared" si="5" ref="F19:F20">D19+E19</f>
        <v>7875</v>
      </c>
      <c r="G19" s="73">
        <f t="shared" si="1"/>
        <v>6.249900795225473</v>
      </c>
      <c r="H19" s="222">
        <v>6597</v>
      </c>
      <c r="I19" s="224">
        <v>1075</v>
      </c>
      <c r="J19" s="67">
        <f t="shared" si="6" ref="J19:J20">H19+I19</f>
        <v>7672</v>
      </c>
      <c r="K19" s="73">
        <f t="shared" si="7" ref="K19:K22">J19/J$23*100</f>
        <v>5.249221716670658</v>
      </c>
      <c r="L19" s="249">
        <f t="shared" si="4"/>
        <v>97.42222222222222</v>
      </c>
    </row>
    <row r="20" spans="2:12" ht="17">
      <c r="B20" s="65" t="s">
        <v>80</v>
      </c>
      <c r="C20" s="228" t="s">
        <v>392</v>
      </c>
      <c r="D20" s="224">
        <v>9</v>
      </c>
      <c r="E20" s="224">
        <v>16</v>
      </c>
      <c r="F20" s="67">
        <f t="shared" si="5"/>
        <v>25</v>
      </c>
      <c r="G20" s="73">
        <f t="shared" si="1"/>
        <v>0.01984095490547769</v>
      </c>
      <c r="H20" s="224">
        <v>10</v>
      </c>
      <c r="I20" s="224">
        <v>5</v>
      </c>
      <c r="J20" s="67">
        <f t="shared" si="6"/>
        <v>15</v>
      </c>
      <c r="K20" s="73">
        <f t="shared" si="7"/>
        <v>0.01026307687044576</v>
      </c>
      <c r="L20" s="249">
        <f t="shared" si="4"/>
        <v>60</v>
      </c>
    </row>
    <row r="21" spans="2:12" ht="16">
      <c r="B21" s="250"/>
      <c r="C21" s="251" t="s">
        <v>182</v>
      </c>
      <c r="D21" s="233">
        <f>SUM(D18:D20)</f>
        <v>7141</v>
      </c>
      <c r="E21" s="233">
        <f t="shared" si="8" ref="E21:F21">SUM(E18:E20)</f>
        <v>995</v>
      </c>
      <c r="F21" s="233">
        <f t="shared" si="8"/>
        <v>8136</v>
      </c>
      <c r="G21" s="252">
        <f t="shared" si="1"/>
        <v>6.45704036443866</v>
      </c>
      <c r="H21" s="233">
        <f>SUM(H18:H20)</f>
        <v>6858</v>
      </c>
      <c r="I21" s="233">
        <f>SUM(I18:I20)</f>
        <v>1080</v>
      </c>
      <c r="J21" s="69">
        <f>SUM(J18:J20)</f>
        <v>7938</v>
      </c>
      <c r="K21" s="252">
        <f t="shared" si="7"/>
        <v>5.431220279839896</v>
      </c>
      <c r="L21" s="232">
        <f t="shared" si="4"/>
        <v>97.56637168141593</v>
      </c>
    </row>
    <row r="22" spans="2:12" ht="17">
      <c r="B22" s="161" t="s">
        <v>61</v>
      </c>
      <c r="C22" s="248" t="s">
        <v>392</v>
      </c>
      <c r="D22" s="255">
        <v>1472</v>
      </c>
      <c r="E22" s="255">
        <v>257</v>
      </c>
      <c r="F22" s="192">
        <f>D22+E22</f>
        <v>1729</v>
      </c>
      <c r="G22" s="253">
        <f t="shared" si="1"/>
        <v>1.372200441262837</v>
      </c>
      <c r="H22" s="255">
        <v>11984</v>
      </c>
      <c r="I22" s="238">
        <v>825</v>
      </c>
      <c r="J22" s="192">
        <f>H22+I22</f>
        <v>12809</v>
      </c>
      <c r="K22" s="253">
        <f t="shared" si="7"/>
        <v>8.763983442235983</v>
      </c>
      <c r="L22" s="254">
        <f t="shared" si="4"/>
        <v>740.8328513591672</v>
      </c>
    </row>
    <row r="23" spans="2:12" ht="16">
      <c r="B23" s="63"/>
      <c r="C23" s="251" t="s">
        <v>567</v>
      </c>
      <c r="D23" s="233">
        <f>D16+D21+D22</f>
        <v>92858</v>
      </c>
      <c r="E23" s="233">
        <f t="shared" si="9" ref="E23:J23">E16+E21+E22</f>
        <v>33144</v>
      </c>
      <c r="F23" s="233">
        <f t="shared" si="9"/>
        <v>126002</v>
      </c>
      <c r="G23" s="232">
        <f t="shared" si="9"/>
        <v>99.99999999999999</v>
      </c>
      <c r="H23" s="233">
        <f t="shared" si="9"/>
        <v>111261</v>
      </c>
      <c r="I23" s="233">
        <f t="shared" si="9"/>
        <v>34894</v>
      </c>
      <c r="J23" s="233">
        <f t="shared" si="9"/>
        <v>146155</v>
      </c>
      <c r="K23" s="63">
        <f>K16+K21+K22</f>
        <v>100</v>
      </c>
      <c r="L23" s="232">
        <f t="shared" si="4"/>
        <v>115.99419056840368</v>
      </c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hyperlinks>
    <hyperlink ref="A1" location="'Pregled tabela'!A1" display="'Pregled tabela'!A1"/>
  </hyperlinks>
  <pageMargins left="0.7" right="0.7" top="0.75" bottom="0.75" header="0.3" footer="0.3"/>
  <pageSetup orientation="portrait" paperSize="9" r:id="rId2"/>
  <ignoredErrors>
    <ignoredError sqref="G16 F21:G21 J21" formula="1"/>
  </ignoredErrors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1AD7B28-5FDF-4A20-A8A5-B3047447F5B4}">
  <dimension ref="B3:L25"/>
  <sheetViews>
    <sheetView workbookViewId="0" topLeftCell="A1">
      <selection pane="topLeft" activeCell="C27" sqref="C27"/>
    </sheetView>
  </sheetViews>
  <sheetFormatPr defaultColWidth="8.834285714285713" defaultRowHeight="15"/>
  <cols>
    <col min="2" max="2" width="6" customWidth="1"/>
    <col min="3" max="3" width="49.714285714285715" customWidth="1"/>
    <col min="4" max="4" width="12.571428571428571" customWidth="1"/>
    <col min="5" max="5" width="11.142857142857142" customWidth="1"/>
    <col min="6" max="6" width="11.571428571428571" customWidth="1"/>
    <col min="8" max="8" width="11" customWidth="1"/>
    <col min="9" max="9" width="10.714285714285714" customWidth="1"/>
    <col min="10" max="10" width="11.285714285714286" customWidth="1"/>
    <col min="12" max="12" width="10.571428571428571" customWidth="1"/>
  </cols>
  <sheetData>
    <row r="3" spans="2:12" ht="17" thickBot="1">
      <c r="B3" s="88"/>
      <c r="C3" s="88"/>
      <c r="D3" s="88"/>
      <c r="E3" s="88"/>
      <c r="F3" s="88"/>
      <c r="G3" s="88"/>
      <c r="H3" s="88"/>
      <c r="I3" s="88"/>
      <c r="J3" s="88"/>
      <c r="K3" s="88"/>
      <c r="L3" s="362" t="s">
        <v>435</v>
      </c>
    </row>
    <row r="4" spans="2:12" ht="25" customHeight="1" thickTop="1">
      <c r="B4" s="395" t="s">
        <v>614</v>
      </c>
      <c r="C4" s="395"/>
      <c r="D4" s="395"/>
      <c r="E4" s="395"/>
      <c r="F4" s="395"/>
      <c r="G4" s="395"/>
      <c r="H4" s="395"/>
      <c r="I4" s="395"/>
      <c r="J4" s="395"/>
      <c r="K4" s="395"/>
      <c r="L4" s="395"/>
    </row>
    <row r="5" spans="2:12" ht="16">
      <c r="B5" s="367" t="s">
        <v>143</v>
      </c>
      <c r="C5" s="367" t="s">
        <v>611</v>
      </c>
      <c r="D5" s="374" t="s">
        <v>151</v>
      </c>
      <c r="E5" s="374"/>
      <c r="F5" s="374"/>
      <c r="G5" s="374"/>
      <c r="H5" s="374" t="s">
        <v>156</v>
      </c>
      <c r="I5" s="374"/>
      <c r="J5" s="374"/>
      <c r="K5" s="374"/>
      <c r="L5" s="193" t="s">
        <v>215</v>
      </c>
    </row>
    <row r="6" spans="2:12" ht="17">
      <c r="B6" s="367"/>
      <c r="C6" s="367"/>
      <c r="D6" s="374" t="s">
        <v>532</v>
      </c>
      <c r="E6" s="367" t="s">
        <v>533</v>
      </c>
      <c r="F6" s="367" t="s">
        <v>182</v>
      </c>
      <c r="G6" s="63" t="s">
        <v>6</v>
      </c>
      <c r="H6" s="374" t="s">
        <v>532</v>
      </c>
      <c r="I6" s="367" t="s">
        <v>533</v>
      </c>
      <c r="J6" s="367" t="s">
        <v>182</v>
      </c>
      <c r="K6" s="63" t="s">
        <v>6</v>
      </c>
      <c r="L6" s="367" t="s">
        <v>105</v>
      </c>
    </row>
    <row r="7" spans="2:12" ht="17">
      <c r="B7" s="367"/>
      <c r="C7" s="367"/>
      <c r="D7" s="374"/>
      <c r="E7" s="367"/>
      <c r="F7" s="367"/>
      <c r="G7" s="63" t="s">
        <v>725</v>
      </c>
      <c r="H7" s="374"/>
      <c r="I7" s="367"/>
      <c r="J7" s="367"/>
      <c r="K7" s="63" t="s">
        <v>725</v>
      </c>
      <c r="L7" s="367"/>
    </row>
    <row r="8" spans="2:12" ht="15">
      <c r="B8" s="61">
        <v>1</v>
      </c>
      <c r="C8" s="118">
        <v>2</v>
      </c>
      <c r="D8" s="118">
        <v>3</v>
      </c>
      <c r="E8" s="118">
        <v>4</v>
      </c>
      <c r="F8" s="61" t="s">
        <v>42</v>
      </c>
      <c r="G8" s="61">
        <v>6</v>
      </c>
      <c r="H8" s="118">
        <v>7</v>
      </c>
      <c r="I8" s="118">
        <v>8</v>
      </c>
      <c r="J8" s="61" t="s">
        <v>43</v>
      </c>
      <c r="K8" s="61">
        <v>10</v>
      </c>
      <c r="L8" s="118">
        <v>11</v>
      </c>
    </row>
    <row r="9" spans="2:12" ht="17">
      <c r="B9" s="161" t="s">
        <v>59</v>
      </c>
      <c r="C9" s="248" t="s">
        <v>728</v>
      </c>
      <c r="D9" s="224"/>
      <c r="E9" s="100"/>
      <c r="F9" s="65"/>
      <c r="G9" s="65"/>
      <c r="H9" s="100"/>
      <c r="I9" s="100"/>
      <c r="J9" s="65"/>
      <c r="K9" s="65"/>
      <c r="L9" s="100"/>
    </row>
    <row r="10" spans="2:12" ht="17">
      <c r="B10" s="65" t="s">
        <v>12</v>
      </c>
      <c r="C10" s="228" t="s">
        <v>568</v>
      </c>
      <c r="D10" s="222">
        <v>6617</v>
      </c>
      <c r="E10" s="222">
        <v>4613</v>
      </c>
      <c r="F10" s="68">
        <f>D10+E10</f>
        <v>11230</v>
      </c>
      <c r="G10" s="73">
        <f>F10/F$25*100</f>
        <v>9.96150229744354</v>
      </c>
      <c r="H10" s="222">
        <v>8272</v>
      </c>
      <c r="I10" s="222">
        <v>4874</v>
      </c>
      <c r="J10" s="68">
        <f>H10+I10</f>
        <v>13146</v>
      </c>
      <c r="K10" s="73">
        <f>J10/J$25*100</f>
        <v>11.27560297800803</v>
      </c>
      <c r="L10" s="231">
        <f>J10/F10*100</f>
        <v>117.06144256455921</v>
      </c>
    </row>
    <row r="11" spans="2:12" ht="17">
      <c r="B11" s="65" t="s">
        <v>29</v>
      </c>
      <c r="C11" s="228" t="s">
        <v>569</v>
      </c>
      <c r="D11" s="222">
        <v>696</v>
      </c>
      <c r="E11" s="222">
        <v>546</v>
      </c>
      <c r="F11" s="68">
        <f t="shared" si="0" ref="F11:F13">D11+E11</f>
        <v>1242</v>
      </c>
      <c r="G11" s="73">
        <f t="shared" si="1" ref="G11:G13">F11/F$25*100</f>
        <v>1.1017084464314226</v>
      </c>
      <c r="H11" s="222">
        <v>661</v>
      </c>
      <c r="I11" s="222">
        <v>479</v>
      </c>
      <c r="J11" s="68">
        <f t="shared" si="2" ref="J11:J13">H11+I11</f>
        <v>1140</v>
      </c>
      <c r="K11" s="73">
        <f t="shared" si="3" ref="K11:K13">J11/J$25*100</f>
        <v>0.9778021751809791</v>
      </c>
      <c r="L11" s="231">
        <f t="shared" si="4" ref="L11:L13">J11/F11*100</f>
        <v>91.78743961352657</v>
      </c>
    </row>
    <row r="12" spans="2:12" ht="17">
      <c r="B12" s="65" t="s">
        <v>75</v>
      </c>
      <c r="C12" s="228" t="s">
        <v>729</v>
      </c>
      <c r="D12" s="222">
        <v>0</v>
      </c>
      <c r="E12" s="222">
        <v>0</v>
      </c>
      <c r="F12" s="68">
        <f t="shared" si="0"/>
        <v>0</v>
      </c>
      <c r="G12" s="73">
        <f t="shared" si="1"/>
        <v>0</v>
      </c>
      <c r="H12" s="222">
        <v>20</v>
      </c>
      <c r="I12" s="222">
        <v>0</v>
      </c>
      <c r="J12" s="68">
        <f t="shared" si="2"/>
        <v>20</v>
      </c>
      <c r="K12" s="73">
        <f t="shared" si="3"/>
        <v>0.01715442412598209</v>
      </c>
      <c r="L12" s="231" t="s">
        <v>23</v>
      </c>
    </row>
    <row r="13" spans="2:12" ht="17">
      <c r="B13" s="65" t="s">
        <v>76</v>
      </c>
      <c r="C13" s="228" t="s">
        <v>570</v>
      </c>
      <c r="D13" s="222">
        <v>429</v>
      </c>
      <c r="E13" s="222">
        <v>1848</v>
      </c>
      <c r="F13" s="68">
        <f t="shared" si="0"/>
        <v>2277</v>
      </c>
      <c r="G13" s="73">
        <f t="shared" si="1"/>
        <v>2.019798818457608</v>
      </c>
      <c r="H13" s="222">
        <v>410</v>
      </c>
      <c r="I13" s="222">
        <v>219</v>
      </c>
      <c r="J13" s="68">
        <f t="shared" si="2"/>
        <v>629</v>
      </c>
      <c r="K13" s="73">
        <f t="shared" si="3"/>
        <v>0.5395066387621368</v>
      </c>
      <c r="L13" s="231">
        <f t="shared" si="4"/>
        <v>27.624066754501538</v>
      </c>
    </row>
    <row r="14" spans="2:12" ht="16">
      <c r="B14" s="63"/>
      <c r="C14" s="251" t="s">
        <v>184</v>
      </c>
      <c r="D14" s="233">
        <f>SUM(D10:D13)</f>
        <v>7742</v>
      </c>
      <c r="E14" s="233">
        <f>SUM(E10:E13)</f>
        <v>7007</v>
      </c>
      <c r="F14" s="69">
        <f>SUM(F10:F13)</f>
        <v>14749</v>
      </c>
      <c r="G14" s="252">
        <f>F14/F$25*100</f>
        <v>13.08300956233257</v>
      </c>
      <c r="H14" s="233">
        <f>SUM(H10:H13)</f>
        <v>9363</v>
      </c>
      <c r="I14" s="233">
        <f>SUM(I10:I13)</f>
        <v>5572</v>
      </c>
      <c r="J14" s="69">
        <f>SUM(J10:J13)</f>
        <v>14935</v>
      </c>
      <c r="K14" s="252">
        <f>SUM(K10:K13)</f>
        <v>12.810066216077129</v>
      </c>
      <c r="L14" s="217">
        <f>J14/F14*100</f>
        <v>101.26110244762356</v>
      </c>
    </row>
    <row r="15" spans="2:12" ht="17">
      <c r="B15" s="161" t="s">
        <v>60</v>
      </c>
      <c r="C15" s="248" t="s">
        <v>410</v>
      </c>
      <c r="D15" s="224"/>
      <c r="E15" s="224"/>
      <c r="F15" s="67"/>
      <c r="G15" s="73"/>
      <c r="H15" s="222"/>
      <c r="I15" s="222"/>
      <c r="J15" s="68"/>
      <c r="K15" s="73"/>
      <c r="L15" s="231"/>
    </row>
    <row r="16" spans="2:12" ht="17">
      <c r="B16" s="65" t="s">
        <v>78</v>
      </c>
      <c r="C16" s="228" t="s">
        <v>397</v>
      </c>
      <c r="D16" s="222">
        <v>41117</v>
      </c>
      <c r="E16" s="222">
        <v>10304</v>
      </c>
      <c r="F16" s="68">
        <f>D16+E16</f>
        <v>51421</v>
      </c>
      <c r="G16" s="73">
        <f>F16/F$25*100</f>
        <v>45.61268117870385</v>
      </c>
      <c r="H16" s="222">
        <v>44977</v>
      </c>
      <c r="I16" s="222">
        <v>11333</v>
      </c>
      <c r="J16" s="68">
        <f>H16+I16</f>
        <v>56310</v>
      </c>
      <c r="K16" s="73">
        <f>J16/J$25*100</f>
        <v>48.29828112670258</v>
      </c>
      <c r="L16" s="231">
        <f>J16/F16*100</f>
        <v>109.50778864666187</v>
      </c>
    </row>
    <row r="17" spans="2:12" ht="17">
      <c r="B17" s="65" t="s">
        <v>79</v>
      </c>
      <c r="C17" s="228" t="s">
        <v>571</v>
      </c>
      <c r="D17" s="222">
        <v>4630</v>
      </c>
      <c r="E17" s="222">
        <v>1454</v>
      </c>
      <c r="F17" s="68">
        <f t="shared" si="5" ref="F17:F20">D17+E17</f>
        <v>6084</v>
      </c>
      <c r="G17" s="73">
        <f t="shared" si="6" ref="G17:G20">F17/F$25*100</f>
        <v>5.3967747086061</v>
      </c>
      <c r="H17" s="222">
        <v>4702</v>
      </c>
      <c r="I17" s="222">
        <v>1461</v>
      </c>
      <c r="J17" s="68">
        <f t="shared" si="7" ref="J17:J20">H17+I17</f>
        <v>6163</v>
      </c>
      <c r="K17" s="73">
        <f t="shared" si="8" ref="K17:K20">J17/J$25*100</f>
        <v>5.286135794421382</v>
      </c>
      <c r="L17" s="231">
        <f t="shared" si="9" ref="L17:L20">J17/F17*100</f>
        <v>101.29848783694936</v>
      </c>
    </row>
    <row r="18" spans="2:12" ht="17">
      <c r="B18" s="65" t="s">
        <v>80</v>
      </c>
      <c r="C18" s="228" t="s">
        <v>572</v>
      </c>
      <c r="D18" s="222">
        <v>2418</v>
      </c>
      <c r="E18" s="222">
        <v>710</v>
      </c>
      <c r="F18" s="68">
        <f t="shared" si="5"/>
        <v>3128</v>
      </c>
      <c r="G18" s="73">
        <f t="shared" si="6"/>
        <v>2.774673124345805</v>
      </c>
      <c r="H18" s="222">
        <v>2265</v>
      </c>
      <c r="I18" s="222">
        <v>524</v>
      </c>
      <c r="J18" s="68">
        <f t="shared" si="7"/>
        <v>2789</v>
      </c>
      <c r="K18" s="73">
        <f t="shared" si="8"/>
        <v>2.3921844443682025</v>
      </c>
      <c r="L18" s="231">
        <f t="shared" si="9"/>
        <v>89.16240409207161</v>
      </c>
    </row>
    <row r="19" spans="2:12" ht="17">
      <c r="B19" s="65" t="s">
        <v>81</v>
      </c>
      <c r="C19" s="228" t="s">
        <v>573</v>
      </c>
      <c r="D19" s="222">
        <v>15062</v>
      </c>
      <c r="E19" s="222">
        <v>6329</v>
      </c>
      <c r="F19" s="68">
        <f t="shared" si="5"/>
        <v>21391</v>
      </c>
      <c r="G19" s="73">
        <f t="shared" si="6"/>
        <v>18.974754732378873</v>
      </c>
      <c r="H19" s="222">
        <v>15720</v>
      </c>
      <c r="I19" s="222">
        <v>5342</v>
      </c>
      <c r="J19" s="68">
        <f t="shared" si="7"/>
        <v>21062</v>
      </c>
      <c r="K19" s="73">
        <f t="shared" si="8"/>
        <v>18.06532404707174</v>
      </c>
      <c r="L19" s="231">
        <f t="shared" si="9"/>
        <v>98.46196998737787</v>
      </c>
    </row>
    <row r="20" spans="2:12" ht="17">
      <c r="B20" s="65" t="s">
        <v>112</v>
      </c>
      <c r="C20" s="228" t="s">
        <v>400</v>
      </c>
      <c r="D20" s="222">
        <v>2641</v>
      </c>
      <c r="E20" s="222">
        <v>836</v>
      </c>
      <c r="F20" s="68">
        <f t="shared" si="5"/>
        <v>3477</v>
      </c>
      <c r="G20" s="73">
        <f t="shared" si="6"/>
        <v>3.0842514237053593</v>
      </c>
      <c r="H20" s="222">
        <v>2791</v>
      </c>
      <c r="I20" s="222">
        <v>1258</v>
      </c>
      <c r="J20" s="68">
        <f t="shared" si="7"/>
        <v>4049</v>
      </c>
      <c r="K20" s="73">
        <f t="shared" si="8"/>
        <v>3.472913164305074</v>
      </c>
      <c r="L20" s="231">
        <f t="shared" si="9"/>
        <v>116.45096347425942</v>
      </c>
    </row>
    <row r="21" spans="2:12" ht="16">
      <c r="B21" s="63"/>
      <c r="C21" s="251" t="s">
        <v>182</v>
      </c>
      <c r="D21" s="233">
        <f>SUM(D16:D20)</f>
        <v>65868</v>
      </c>
      <c r="E21" s="233">
        <f>SUM(E16:E20)</f>
        <v>19633</v>
      </c>
      <c r="F21" s="69">
        <f>SUM(F16:F20)</f>
        <v>85501</v>
      </c>
      <c r="G21" s="252">
        <f>F21/F$25*100</f>
        <v>75.84313516774</v>
      </c>
      <c r="H21" s="233">
        <f>SUM(H16:H20)</f>
        <v>70455</v>
      </c>
      <c r="I21" s="233">
        <f>SUM(I16:I20)</f>
        <v>19918</v>
      </c>
      <c r="J21" s="69">
        <f>SUM(J16:J20)</f>
        <v>90373</v>
      </c>
      <c r="K21" s="252">
        <f>J21/J$25*100</f>
        <v>77.51483857686897</v>
      </c>
      <c r="L21" s="217">
        <f>J21/F21*100</f>
        <v>105.69817896866702</v>
      </c>
    </row>
    <row r="22" spans="2:12" ht="17">
      <c r="B22" s="65" t="s">
        <v>61</v>
      </c>
      <c r="C22" s="228" t="s">
        <v>574</v>
      </c>
      <c r="D22" s="222">
        <v>733</v>
      </c>
      <c r="E22" s="222">
        <v>243</v>
      </c>
      <c r="F22" s="68">
        <f>D22+E22</f>
        <v>976</v>
      </c>
      <c r="G22" s="73">
        <f>F22/F$25*100</f>
        <v>0.8657547856015045</v>
      </c>
      <c r="H22" s="222">
        <v>802</v>
      </c>
      <c r="I22" s="222">
        <v>659</v>
      </c>
      <c r="J22" s="68">
        <f>H22+I22</f>
        <v>1461</v>
      </c>
      <c r="K22" s="73">
        <f>J22/J$25*100</f>
        <v>1.2531306824029917</v>
      </c>
      <c r="L22" s="231">
        <f>J22/F22*100</f>
        <v>149.69262295081967</v>
      </c>
    </row>
    <row r="23" spans="2:12" ht="17">
      <c r="B23" s="65" t="s">
        <v>62</v>
      </c>
      <c r="C23" s="228" t="s">
        <v>754</v>
      </c>
      <c r="D23" s="222">
        <v>3844</v>
      </c>
      <c r="E23" s="222">
        <v>5824</v>
      </c>
      <c r="F23" s="68">
        <f>D23+E23</f>
        <v>9668</v>
      </c>
      <c r="G23" s="73">
        <f>F23/F$25*100</f>
        <v>8.57593982294605</v>
      </c>
      <c r="H23" s="222">
        <v>3963</v>
      </c>
      <c r="I23" s="222">
        <v>3806</v>
      </c>
      <c r="J23" s="68">
        <f>H23+I23</f>
        <v>7769</v>
      </c>
      <c r="K23" s="73">
        <f>J23/J$25*100</f>
        <v>6.663636051737744</v>
      </c>
      <c r="L23" s="231">
        <f>J23/F23*100</f>
        <v>80.35788167149359</v>
      </c>
    </row>
    <row r="24" spans="2:12" ht="21" customHeight="1">
      <c r="B24" s="65" t="s">
        <v>63</v>
      </c>
      <c r="C24" s="228" t="s">
        <v>753</v>
      </c>
      <c r="D24" s="222">
        <v>1246</v>
      </c>
      <c r="E24" s="222">
        <v>594</v>
      </c>
      <c r="F24" s="68">
        <f>D24+E24</f>
        <v>1840</v>
      </c>
      <c r="G24" s="73">
        <f>F24/F$25*100</f>
        <v>1.6321606613798854</v>
      </c>
      <c r="H24" s="222">
        <v>1345</v>
      </c>
      <c r="I24" s="222">
        <v>705</v>
      </c>
      <c r="J24" s="68">
        <f>H24+I24</f>
        <v>2050</v>
      </c>
      <c r="K24" s="73">
        <f>J24/J$25*100</f>
        <v>1.758328472913164</v>
      </c>
      <c r="L24" s="231">
        <f>J24/F24*100</f>
        <v>111.41304347826086</v>
      </c>
    </row>
    <row r="25" spans="2:12" ht="16">
      <c r="B25" s="63"/>
      <c r="C25" s="251" t="s">
        <v>575</v>
      </c>
      <c r="D25" s="233">
        <f t="shared" si="10" ref="D25:K25">D14+D21+D22+D23+D24</f>
        <v>79433</v>
      </c>
      <c r="E25" s="233">
        <f t="shared" si="10"/>
        <v>33301</v>
      </c>
      <c r="F25" s="69">
        <f t="shared" si="10"/>
        <v>112734</v>
      </c>
      <c r="G25" s="63">
        <f t="shared" si="10"/>
        <v>100.00000000000001</v>
      </c>
      <c r="H25" s="233">
        <f t="shared" si="10"/>
        <v>85928</v>
      </c>
      <c r="I25" s="233">
        <f t="shared" si="10"/>
        <v>30660</v>
      </c>
      <c r="J25" s="69">
        <f t="shared" si="10"/>
        <v>116588</v>
      </c>
      <c r="K25" s="212">
        <f t="shared" si="10"/>
        <v>100</v>
      </c>
      <c r="L25" s="217">
        <f>J25/F25*100</f>
        <v>103.41866695052069</v>
      </c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hyperlinks>
    <hyperlink ref="A1" location="'Pregled tabela'!A1" display="'Pregled tabela'!A1"/>
  </hyperlinks>
  <pageMargins left="0.7" right="0.7" top="0.75" bottom="0.75" header="0.3" footer="0.3"/>
  <pageSetup orientation="portrait" paperSize="9" r:id="rId2"/>
  <ignoredErrors>
    <ignoredError sqref="G14 F21:G21 J21" formula="1"/>
  </ignoredErrors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646187E-B68F-4455-968D-0B566C8E2F70}">
  <dimension ref="B3:H12"/>
  <sheetViews>
    <sheetView workbookViewId="0" topLeftCell="A1"/>
  </sheetViews>
  <sheetFormatPr defaultColWidth="8.834285714285713" defaultRowHeight="15"/>
  <cols>
    <col min="2" max="2" width="6" customWidth="1"/>
    <col min="3" max="3" width="30.571428571428573" customWidth="1"/>
    <col min="4" max="4" width="17.857142857142858" customWidth="1"/>
    <col min="5" max="5" width="10.857142857142858" customWidth="1"/>
    <col min="6" max="6" width="17.571428571428573" customWidth="1"/>
    <col min="7" max="7" width="10.857142857142858" customWidth="1"/>
    <col min="8" max="8" width="10.571428571428571" customWidth="1"/>
  </cols>
  <sheetData>
    <row r="3" spans="2:8" ht="16" thickBot="1">
      <c r="B3" s="60"/>
      <c r="C3" s="60"/>
      <c r="D3" s="60"/>
      <c r="E3" s="60"/>
      <c r="F3" s="60"/>
      <c r="G3" s="60"/>
      <c r="H3" s="60"/>
    </row>
    <row r="4" spans="2:8" ht="25" customHeight="1" thickTop="1">
      <c r="B4" s="395" t="s">
        <v>577</v>
      </c>
      <c r="C4" s="395"/>
      <c r="D4" s="395"/>
      <c r="E4" s="395"/>
      <c r="F4" s="395"/>
      <c r="G4" s="395"/>
      <c r="H4" s="395"/>
    </row>
    <row r="5" spans="2:8" ht="17">
      <c r="B5" s="405" t="s">
        <v>143</v>
      </c>
      <c r="C5" s="367" t="s">
        <v>238</v>
      </c>
      <c r="D5" s="367" t="s">
        <v>148</v>
      </c>
      <c r="E5" s="367"/>
      <c r="F5" s="367" t="s">
        <v>154</v>
      </c>
      <c r="G5" s="367"/>
      <c r="H5" s="63" t="s">
        <v>215</v>
      </c>
    </row>
    <row r="6" spans="2:8" ht="33" customHeight="1">
      <c r="B6" s="405"/>
      <c r="C6" s="367"/>
      <c r="D6" s="63" t="s">
        <v>686</v>
      </c>
      <c r="E6" s="63" t="s">
        <v>213</v>
      </c>
      <c r="F6" s="63" t="s">
        <v>686</v>
      </c>
      <c r="G6" s="63" t="s">
        <v>213</v>
      </c>
      <c r="H6" s="63" t="s">
        <v>94</v>
      </c>
    </row>
    <row r="7" spans="2:8" ht="1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8" ht="24" customHeight="1">
      <c r="B8" s="65" t="s">
        <v>59</v>
      </c>
      <c r="C8" s="66" t="s">
        <v>240</v>
      </c>
      <c r="D8" s="65">
        <v>77</v>
      </c>
      <c r="E8" s="73">
        <f>D8/D12*100</f>
        <v>77</v>
      </c>
      <c r="F8" s="65">
        <v>81</v>
      </c>
      <c r="G8" s="73">
        <f>F8/F12*100</f>
        <v>71.05263157894737</v>
      </c>
      <c r="H8" s="211">
        <f>F8/D8*100</f>
        <v>105.1948051948052</v>
      </c>
    </row>
    <row r="9" spans="2:8" ht="36" customHeight="1">
      <c r="B9" s="65" t="s">
        <v>60</v>
      </c>
      <c r="C9" s="66" t="s">
        <v>239</v>
      </c>
      <c r="D9" s="65">
        <v>2</v>
      </c>
      <c r="E9" s="73">
        <f>D9/D12*100</f>
        <v>2</v>
      </c>
      <c r="F9" s="65">
        <v>2</v>
      </c>
      <c r="G9" s="73">
        <f>F9/F12*100</f>
        <v>1.7543859649122806</v>
      </c>
      <c r="H9" s="211">
        <f>F9/D9*100</f>
        <v>100</v>
      </c>
    </row>
    <row r="10" spans="2:8" ht="19.5" customHeight="1">
      <c r="B10" s="65" t="s">
        <v>61</v>
      </c>
      <c r="C10" s="66" t="s">
        <v>241</v>
      </c>
      <c r="D10" s="65">
        <v>16</v>
      </c>
      <c r="E10" s="73">
        <f>D10/D12*100</f>
        <v>16</v>
      </c>
      <c r="F10" s="65">
        <v>24</v>
      </c>
      <c r="G10" s="73">
        <f>F10/F12*100</f>
        <v>21.052631578947366</v>
      </c>
      <c r="H10" s="211">
        <f>F10/D10*100</f>
        <v>150</v>
      </c>
    </row>
    <row r="11" spans="2:8" ht="17">
      <c r="B11" s="65" t="s">
        <v>62</v>
      </c>
      <c r="C11" s="66" t="s">
        <v>242</v>
      </c>
      <c r="D11" s="65">
        <v>5</v>
      </c>
      <c r="E11" s="73">
        <f>D11/D12*100</f>
        <v>5</v>
      </c>
      <c r="F11" s="65">
        <v>7</v>
      </c>
      <c r="G11" s="73">
        <f>F11/F12*100</f>
        <v>6.140350877192982</v>
      </c>
      <c r="H11" s="211">
        <f>F11/D11*100</f>
        <v>140</v>
      </c>
    </row>
    <row r="12" spans="2:8" ht="16">
      <c r="B12" s="367" t="s">
        <v>182</v>
      </c>
      <c r="C12" s="367"/>
      <c r="D12" s="63">
        <f>SUM(D8:D11)</f>
        <v>100</v>
      </c>
      <c r="E12" s="63">
        <f>SUM(E8:E11)</f>
        <v>100</v>
      </c>
      <c r="F12" s="63">
        <f>SUM(F8:F11)</f>
        <v>114</v>
      </c>
      <c r="G12" s="63">
        <f>SUM(G8:G11)</f>
        <v>100</v>
      </c>
      <c r="H12" s="212">
        <f>F12/D12*100</f>
        <v>113.99999999999999</v>
      </c>
    </row>
  </sheetData>
  <mergeCells count="6">
    <mergeCell ref="B12:C12"/>
    <mergeCell ref="B4:H4"/>
    <mergeCell ref="B5:B6"/>
    <mergeCell ref="C5:C6"/>
    <mergeCell ref="D5:E5"/>
    <mergeCell ref="F5:G5"/>
  </mergeCells>
  <hyperlinks>
    <hyperlink ref="A1" location="'Pregled tabela'!A1" display="'Pregled tabela'!A1"/>
  </hyperlinks>
  <pageMargins left="0.7" right="0.7" top="0.75" bottom="0.75" header="0.3" footer="0.3"/>
  <pageSetup orientation="portrait" paperSize="1" r:id="rId2"/>
  <ignoredErrors>
    <ignoredError sqref="D12 F12" formulaRange="1"/>
  </ignoredErrors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075AD4D-E170-4679-84C0-A2842ED11205}">
  <dimension ref="B3:O27"/>
  <sheetViews>
    <sheetView workbookViewId="0" topLeftCell="A1">
      <selection pane="topLeft" activeCell="J29" sqref="J29"/>
    </sheetView>
  </sheetViews>
  <sheetFormatPr defaultColWidth="8.834285714285713" defaultRowHeight="15"/>
  <cols>
    <col min="2" max="2" width="6.714285714285714" customWidth="1"/>
    <col min="3" max="3" width="59.57142857142857" customWidth="1"/>
    <col min="4" max="4" width="16.714285714285715" customWidth="1"/>
    <col min="5" max="5" width="11.142857142857142" customWidth="1"/>
    <col min="6" max="6" width="15.571428571428571" customWidth="1"/>
    <col min="7" max="7" width="12.857142857142858" customWidth="1"/>
    <col min="8" max="8" width="12.571428571428571" customWidth="1"/>
  </cols>
  <sheetData>
    <row r="3" spans="2:8" ht="17" thickBot="1">
      <c r="B3" s="141"/>
      <c r="C3" s="90"/>
      <c r="D3" s="90"/>
      <c r="E3" s="90"/>
      <c r="F3" s="90"/>
      <c r="G3" s="413" t="s">
        <v>435</v>
      </c>
      <c r="H3" s="413"/>
    </row>
    <row r="4" spans="2:8" ht="17" thickTop="1">
      <c r="B4" s="395" t="s">
        <v>578</v>
      </c>
      <c r="C4" s="395"/>
      <c r="D4" s="395"/>
      <c r="E4" s="395"/>
      <c r="F4" s="395"/>
      <c r="G4" s="395"/>
      <c r="H4" s="395"/>
    </row>
    <row r="5" spans="2:8" ht="34">
      <c r="B5" s="63" t="s">
        <v>143</v>
      </c>
      <c r="C5" s="63" t="s">
        <v>175</v>
      </c>
      <c r="D5" s="357">
        <v>44926</v>
      </c>
      <c r="E5" s="63" t="s">
        <v>730</v>
      </c>
      <c r="F5" s="357">
        <v>45291</v>
      </c>
      <c r="G5" s="63" t="s">
        <v>730</v>
      </c>
      <c r="H5" s="63" t="s">
        <v>218</v>
      </c>
    </row>
    <row r="6" spans="2:8" s="41" customFormat="1" ht="14">
      <c r="B6" s="61">
        <v>1</v>
      </c>
      <c r="C6" s="61">
        <v>2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</row>
    <row r="7" spans="2:8" s="41" customFormat="1" ht="17">
      <c r="B7" s="161"/>
      <c r="C7" s="161" t="s">
        <v>509</v>
      </c>
      <c r="D7" s="161"/>
      <c r="E7" s="161"/>
      <c r="F7" s="161"/>
      <c r="G7" s="161"/>
      <c r="H7" s="161"/>
    </row>
    <row r="8" spans="2:8" ht="17">
      <c r="B8" s="65" t="s">
        <v>59</v>
      </c>
      <c r="C8" s="66" t="s">
        <v>350</v>
      </c>
      <c r="D8" s="68">
        <v>4384</v>
      </c>
      <c r="E8" s="73">
        <f>D8/D$21%</f>
        <v>1.003111843309537</v>
      </c>
      <c r="F8" s="68">
        <v>6316</v>
      </c>
      <c r="G8" s="73">
        <f>F8/F$21%</f>
        <v>1.2023285120899119</v>
      </c>
      <c r="H8" s="211">
        <f>F8/D8%</f>
        <v>144.06934306569343</v>
      </c>
    </row>
    <row r="9" spans="2:15" ht="17">
      <c r="B9" s="65" t="s">
        <v>60</v>
      </c>
      <c r="C9" s="66" t="s">
        <v>513</v>
      </c>
      <c r="D9" s="222">
        <v>6167</v>
      </c>
      <c r="E9" s="73">
        <f t="shared" si="0" ref="E9:E20">D9/D$21%</f>
        <v>1.4110836536701448</v>
      </c>
      <c r="F9" s="222">
        <v>4805</v>
      </c>
      <c r="G9" s="73">
        <f t="shared" si="1" ref="G9:G20">F9/F$21%</f>
        <v>0.9146910228929744</v>
      </c>
      <c r="H9" s="211">
        <f t="shared" si="2" ref="H9:H21">F9/D9%</f>
        <v>77.91470731311821</v>
      </c>
      <c r="L9" s="319"/>
      <c r="M9" s="319"/>
      <c r="N9" s="319"/>
      <c r="O9" s="319"/>
    </row>
    <row r="10" spans="2:15" ht="17">
      <c r="B10" s="65" t="s">
        <v>61</v>
      </c>
      <c r="C10" s="96" t="s">
        <v>579</v>
      </c>
      <c r="D10" s="222">
        <f>D11-D12-D13-D14</f>
        <v>342550</v>
      </c>
      <c r="E10" s="73">
        <f t="shared" si="0"/>
        <v>78.37955335896028</v>
      </c>
      <c r="F10" s="222">
        <f>F11-F12-F13-F14</f>
        <v>411385</v>
      </c>
      <c r="G10" s="73">
        <f t="shared" si="1"/>
        <v>78.31220945948517</v>
      </c>
      <c r="H10" s="211">
        <f t="shared" si="2"/>
        <v>120.09487666034155</v>
      </c>
      <c r="L10" s="319"/>
      <c r="M10" s="319"/>
      <c r="N10" s="319"/>
      <c r="O10" s="319"/>
    </row>
    <row r="11" spans="2:15" ht="17">
      <c r="B11" s="65" t="s">
        <v>125</v>
      </c>
      <c r="C11" s="66" t="s">
        <v>580</v>
      </c>
      <c r="D11" s="222">
        <v>383834</v>
      </c>
      <c r="E11" s="73">
        <f t="shared" si="0"/>
        <v>87.82582829946917</v>
      </c>
      <c r="F11" s="222">
        <v>471735</v>
      </c>
      <c r="G11" s="73">
        <f t="shared" si="1"/>
        <v>89.8005764171524</v>
      </c>
      <c r="H11" s="211">
        <f t="shared" si="2"/>
        <v>122.900785235284</v>
      </c>
      <c r="L11" s="319"/>
      <c r="M11" s="319"/>
      <c r="N11" s="319"/>
      <c r="O11" s="319"/>
    </row>
    <row r="12" spans="2:15" ht="17">
      <c r="B12" s="65" t="s">
        <v>126</v>
      </c>
      <c r="C12" s="66" t="s">
        <v>731</v>
      </c>
      <c r="D12" s="222">
        <v>4837</v>
      </c>
      <c r="E12" s="73">
        <f t="shared" si="0"/>
        <v>1.1067636829580818</v>
      </c>
      <c r="F12" s="222">
        <v>5400</v>
      </c>
      <c r="G12" s="73">
        <f t="shared" si="1"/>
        <v>1.027956612616454</v>
      </c>
      <c r="H12" s="211">
        <f t="shared" si="2"/>
        <v>111.63944593756462</v>
      </c>
      <c r="L12" s="319"/>
      <c r="M12" s="319"/>
      <c r="N12" s="319"/>
      <c r="O12" s="319"/>
    </row>
    <row r="13" spans="2:15" ht="17">
      <c r="B13" s="65" t="s">
        <v>127</v>
      </c>
      <c r="C13" s="66" t="s">
        <v>581</v>
      </c>
      <c r="D13" s="222">
        <v>36075</v>
      </c>
      <c r="E13" s="73">
        <f t="shared" si="0"/>
        <v>8.25439319055464</v>
      </c>
      <c r="F13" s="222">
        <v>54513</v>
      </c>
      <c r="G13" s="73">
        <f t="shared" si="1"/>
        <v>10.377222004363103</v>
      </c>
      <c r="H13" s="211">
        <f t="shared" si="2"/>
        <v>151.1101871101871</v>
      </c>
      <c r="L13" s="319"/>
      <c r="M13" s="319"/>
      <c r="N13" s="319"/>
      <c r="O13" s="319"/>
    </row>
    <row r="14" spans="2:15" ht="17">
      <c r="B14" s="65" t="s">
        <v>128</v>
      </c>
      <c r="C14" s="66" t="s">
        <v>582</v>
      </c>
      <c r="D14" s="222">
        <v>372</v>
      </c>
      <c r="E14" s="73">
        <f t="shared" si="0"/>
        <v>0.08511806699615597</v>
      </c>
      <c r="F14" s="222">
        <v>437</v>
      </c>
      <c r="G14" s="73">
        <f t="shared" si="1"/>
        <v>0.0831883406876649</v>
      </c>
      <c r="H14" s="211">
        <f t="shared" si="2"/>
        <v>117.47311827956989</v>
      </c>
      <c r="L14" s="319"/>
      <c r="M14" s="319"/>
      <c r="N14" s="319"/>
      <c r="O14" s="319"/>
    </row>
    <row r="15" spans="2:15" ht="17">
      <c r="B15" s="65" t="s">
        <v>62</v>
      </c>
      <c r="C15" s="66" t="s">
        <v>732</v>
      </c>
      <c r="D15" s="222">
        <v>0</v>
      </c>
      <c r="E15" s="73">
        <f t="shared" si="0"/>
        <v>0</v>
      </c>
      <c r="F15" s="222">
        <v>0</v>
      </c>
      <c r="G15" s="73">
        <f t="shared" si="1"/>
        <v>0</v>
      </c>
      <c r="H15" s="211" t="s">
        <v>23</v>
      </c>
      <c r="L15" s="319"/>
      <c r="M15" s="319"/>
      <c r="N15" s="319"/>
      <c r="O15" s="319"/>
    </row>
    <row r="16" spans="2:15" ht="17">
      <c r="B16" s="65" t="s">
        <v>63</v>
      </c>
      <c r="C16" s="66" t="s">
        <v>583</v>
      </c>
      <c r="D16" s="222">
        <f>D17+D18</f>
        <v>76012</v>
      </c>
      <c r="E16" s="73">
        <f t="shared" si="0"/>
        <v>17.392458356214537</v>
      </c>
      <c r="F16" s="222">
        <f>F17+F18</f>
        <v>87080</v>
      </c>
      <c r="G16" s="73">
        <f t="shared" si="1"/>
        <v>16.576752190118672</v>
      </c>
      <c r="H16" s="211">
        <f t="shared" si="2"/>
        <v>114.56085881176656</v>
      </c>
      <c r="L16" s="319"/>
      <c r="M16" s="319"/>
      <c r="N16" s="319"/>
      <c r="O16" s="319"/>
    </row>
    <row r="17" spans="2:15" ht="17">
      <c r="B17" s="65" t="s">
        <v>129</v>
      </c>
      <c r="C17" s="66" t="s">
        <v>733</v>
      </c>
      <c r="D17" s="222">
        <v>1222</v>
      </c>
      <c r="E17" s="73">
        <f t="shared" si="0"/>
        <v>0.27960827384221126</v>
      </c>
      <c r="F17" s="222">
        <v>1278</v>
      </c>
      <c r="G17" s="73">
        <f t="shared" si="1"/>
        <v>0.24328306498589414</v>
      </c>
      <c r="H17" s="211">
        <f t="shared" si="2"/>
        <v>104.58265139116203</v>
      </c>
      <c r="L17" s="319"/>
      <c r="M17" s="319"/>
      <c r="N17" s="319"/>
      <c r="O17" s="319"/>
    </row>
    <row r="18" spans="2:15" ht="17">
      <c r="B18" s="65" t="s">
        <v>130</v>
      </c>
      <c r="C18" s="66" t="s">
        <v>584</v>
      </c>
      <c r="D18" s="222">
        <v>74790</v>
      </c>
      <c r="E18" s="73">
        <f t="shared" si="0"/>
        <v>17.112850082372326</v>
      </c>
      <c r="F18" s="222">
        <v>85802</v>
      </c>
      <c r="G18" s="73">
        <f t="shared" si="1"/>
        <v>16.333469125132776</v>
      </c>
      <c r="H18" s="211">
        <f t="shared" si="2"/>
        <v>114.72389356865891</v>
      </c>
      <c r="L18" s="319"/>
      <c r="M18" s="319"/>
      <c r="N18" s="319"/>
      <c r="O18" s="319"/>
    </row>
    <row r="19" spans="2:15" ht="17">
      <c r="B19" s="65" t="s">
        <v>64</v>
      </c>
      <c r="C19" s="66" t="s">
        <v>518</v>
      </c>
      <c r="D19" s="222">
        <v>408</v>
      </c>
      <c r="E19" s="73">
        <f t="shared" si="0"/>
        <v>0.09335529928610654</v>
      </c>
      <c r="F19" s="222">
        <v>466</v>
      </c>
      <c r="G19" s="73">
        <f t="shared" si="1"/>
        <v>0.0887088484220866</v>
      </c>
      <c r="H19" s="211">
        <f t="shared" si="2"/>
        <v>114.2156862745098</v>
      </c>
      <c r="L19" s="319"/>
      <c r="M19" s="319"/>
      <c r="N19" s="319"/>
      <c r="O19" s="319"/>
    </row>
    <row r="20" spans="2:15" ht="17">
      <c r="B20" s="65" t="s">
        <v>65</v>
      </c>
      <c r="C20" s="66" t="s">
        <v>259</v>
      </c>
      <c r="D20" s="222">
        <v>7519</v>
      </c>
      <c r="E20" s="73">
        <f t="shared" si="0"/>
        <v>1.7204374885593998</v>
      </c>
      <c r="F20" s="222">
        <v>15262</v>
      </c>
      <c r="G20" s="73">
        <f t="shared" si="1"/>
        <v>2.9053099669911706</v>
      </c>
      <c r="H20" s="211">
        <f t="shared" si="2"/>
        <v>202.97911956377177</v>
      </c>
      <c r="L20" s="319"/>
      <c r="M20" s="319"/>
      <c r="N20" s="319"/>
      <c r="O20" s="319"/>
    </row>
    <row r="21" spans="2:15" ht="15.75" customHeight="1">
      <c r="B21" s="367" t="s">
        <v>520</v>
      </c>
      <c r="C21" s="367"/>
      <c r="D21" s="233">
        <f>D9+D8+D10+D15+D16+D19+D20</f>
        <v>437040</v>
      </c>
      <c r="E21" s="217">
        <f>E9+E8+E10+E15+E16+E19+E20</f>
        <v>100</v>
      </c>
      <c r="F21" s="233">
        <f>F9+F8+F10+F15+F16+F19+F20</f>
        <v>525314</v>
      </c>
      <c r="G21" s="217">
        <f>G9+G8+G10+G15+G16+G19+G20</f>
        <v>99.99999999999999</v>
      </c>
      <c r="H21" s="212">
        <f t="shared" si="2"/>
        <v>120.19815119897493</v>
      </c>
      <c r="L21" s="311"/>
      <c r="M21" s="311"/>
      <c r="N21" s="311"/>
      <c r="O21" s="311"/>
    </row>
    <row r="22" spans="2:15" ht="17">
      <c r="B22" s="161"/>
      <c r="C22" s="161" t="s">
        <v>521</v>
      </c>
      <c r="D22" s="257"/>
      <c r="E22" s="253"/>
      <c r="F22" s="257"/>
      <c r="G22" s="253"/>
      <c r="H22" s="211"/>
      <c r="L22" s="313"/>
      <c r="M22" s="313"/>
      <c r="N22" s="313"/>
      <c r="O22" s="313"/>
    </row>
    <row r="23" spans="2:15" ht="17">
      <c r="B23" s="65" t="s">
        <v>66</v>
      </c>
      <c r="C23" s="66" t="s">
        <v>752</v>
      </c>
      <c r="D23" s="222">
        <v>390310</v>
      </c>
      <c r="E23" s="214">
        <f>D23/D$26%</f>
        <v>89.30761486362805</v>
      </c>
      <c r="F23" s="222">
        <v>462941</v>
      </c>
      <c r="G23" s="214">
        <f>F23/F$26%</f>
        <v>88.12653003727294</v>
      </c>
      <c r="H23" s="211">
        <f>F23/D23%</f>
        <v>118.60854192821091</v>
      </c>
      <c r="L23" s="319"/>
      <c r="M23" s="319"/>
      <c r="N23" s="319"/>
      <c r="O23" s="319"/>
    </row>
    <row r="24" spans="2:15" ht="17">
      <c r="B24" s="65" t="s">
        <v>67</v>
      </c>
      <c r="C24" s="66" t="s">
        <v>264</v>
      </c>
      <c r="D24" s="222">
        <v>10158</v>
      </c>
      <c r="E24" s="214">
        <f t="shared" si="3" ref="E24:E25">D24/D$26%</f>
        <v>2.324272377814388</v>
      </c>
      <c r="F24" s="222">
        <v>18430</v>
      </c>
      <c r="G24" s="214">
        <f t="shared" si="4" ref="G24:G26">F24/F$26%</f>
        <v>3.5083778463928237</v>
      </c>
      <c r="H24" s="211">
        <f t="shared" si="5" ref="H24:H27">F24/D24%</f>
        <v>181.43335302224847</v>
      </c>
      <c r="L24" s="319"/>
      <c r="M24" s="319"/>
      <c r="N24" s="319"/>
      <c r="O24" s="319"/>
    </row>
    <row r="25" spans="2:15" ht="17">
      <c r="B25" s="65" t="s">
        <v>68</v>
      </c>
      <c r="C25" s="66" t="s">
        <v>266</v>
      </c>
      <c r="D25" s="222">
        <v>36572</v>
      </c>
      <c r="E25" s="214">
        <f t="shared" si="3"/>
        <v>8.36811275855757</v>
      </c>
      <c r="F25" s="222">
        <v>43943</v>
      </c>
      <c r="G25" s="214">
        <f t="shared" si="4"/>
        <v>8.36509211633423</v>
      </c>
      <c r="H25" s="211">
        <f t="shared" si="5"/>
        <v>120.15476320682488</v>
      </c>
      <c r="L25" s="319"/>
      <c r="M25" s="319"/>
      <c r="N25" s="319"/>
      <c r="O25" s="319"/>
    </row>
    <row r="26" spans="2:15" ht="17">
      <c r="B26" s="250"/>
      <c r="C26" s="63" t="s">
        <v>522</v>
      </c>
      <c r="D26" s="233">
        <f>SUM(D23:D25)</f>
        <v>437040</v>
      </c>
      <c r="E26" s="217">
        <f>SUM(E23:E25)</f>
        <v>100</v>
      </c>
      <c r="F26" s="233">
        <f>SUM(F23:F25)</f>
        <v>525314</v>
      </c>
      <c r="G26" s="217">
        <f t="shared" si="4"/>
        <v>100</v>
      </c>
      <c r="H26" s="212">
        <f t="shared" si="5"/>
        <v>120.19815119897493</v>
      </c>
      <c r="L26" s="319"/>
      <c r="M26" s="319"/>
      <c r="N26" s="319"/>
      <c r="O26" s="319"/>
    </row>
    <row r="27" spans="2:15" ht="17">
      <c r="B27" s="66" t="s">
        <v>69</v>
      </c>
      <c r="C27" s="66" t="s">
        <v>523</v>
      </c>
      <c r="D27" s="222">
        <v>60984</v>
      </c>
      <c r="E27" s="320"/>
      <c r="F27" s="222">
        <v>133645</v>
      </c>
      <c r="G27" s="320"/>
      <c r="H27" s="211">
        <f t="shared" si="5"/>
        <v>219.14764528400892</v>
      </c>
      <c r="L27" s="311"/>
      <c r="M27" s="311"/>
      <c r="N27" s="311"/>
      <c r="O27" s="311"/>
    </row>
  </sheetData>
  <mergeCells count="3">
    <mergeCell ref="G3:H3"/>
    <mergeCell ref="B4:H4"/>
    <mergeCell ref="B21:C21"/>
  </mergeCells>
  <hyperlinks>
    <hyperlink ref="A1" location="'Pregled tabela'!A1" display="'Pregled tabela'!A1"/>
  </hyperlinks>
  <pageMargins left="0.7" right="0.7" top="0.75" bottom="0.75" header="0.3" footer="0.3"/>
  <ignoredErrors>
    <ignoredError sqref="E16:F16 E10:F10" formula="1"/>
  </ignoredErrors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E74782D-F5B8-479B-9B65-89A62E029125}">
  <dimension ref="B3:J19"/>
  <sheetViews>
    <sheetView workbookViewId="0" topLeftCell="A1"/>
  </sheetViews>
  <sheetFormatPr defaultColWidth="8.834285714285713" defaultRowHeight="15"/>
  <cols>
    <col min="2" max="2" width="6.714285714285714" customWidth="1"/>
    <col min="3" max="3" width="31.714285714285715" customWidth="1"/>
    <col min="4" max="4" width="16.714285714285715" customWidth="1"/>
    <col min="5" max="5" width="18" customWidth="1"/>
    <col min="6" max="6" width="16.857142857142858" customWidth="1"/>
    <col min="7" max="7" width="20.714285714285715" customWidth="1"/>
  </cols>
  <sheetData>
    <row r="3" spans="2:8" ht="17" thickBot="1">
      <c r="B3" s="141"/>
      <c r="C3" s="90"/>
      <c r="D3" s="90"/>
      <c r="E3" s="90"/>
      <c r="F3" s="90"/>
      <c r="G3" s="413" t="s">
        <v>435</v>
      </c>
      <c r="H3" s="413"/>
    </row>
    <row r="4" spans="2:8" ht="25" customHeight="1" thickTop="1">
      <c r="B4" s="395" t="s">
        <v>585</v>
      </c>
      <c r="C4" s="395"/>
      <c r="D4" s="395"/>
      <c r="E4" s="395"/>
      <c r="F4" s="395"/>
      <c r="G4" s="395"/>
      <c r="H4" s="395"/>
    </row>
    <row r="5" spans="2:8" ht="34">
      <c r="B5" s="63" t="s">
        <v>143</v>
      </c>
      <c r="C5" s="63" t="s">
        <v>175</v>
      </c>
      <c r="D5" s="63" t="s">
        <v>586</v>
      </c>
      <c r="E5" s="63" t="s">
        <v>588</v>
      </c>
      <c r="F5" s="63" t="s">
        <v>372</v>
      </c>
      <c r="G5" s="63" t="s">
        <v>589</v>
      </c>
      <c r="H5" s="63" t="s">
        <v>213</v>
      </c>
    </row>
    <row r="6" spans="2:8" s="41" customFormat="1" ht="14">
      <c r="B6" s="61">
        <v>1</v>
      </c>
      <c r="C6" s="61">
        <v>2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</row>
    <row r="7" spans="2:8" ht="17">
      <c r="B7" s="161" t="s">
        <v>59</v>
      </c>
      <c r="C7" s="64" t="s">
        <v>590</v>
      </c>
      <c r="D7" s="161"/>
      <c r="E7" s="161"/>
      <c r="F7" s="161"/>
      <c r="G7" s="161"/>
      <c r="H7" s="161"/>
    </row>
    <row r="8" spans="2:10" ht="17">
      <c r="B8" s="65" t="s">
        <v>12</v>
      </c>
      <c r="C8" s="66" t="s">
        <v>591</v>
      </c>
      <c r="D8" s="222">
        <v>65356</v>
      </c>
      <c r="E8" s="222">
        <v>142158</v>
      </c>
      <c r="F8" s="222">
        <v>1709</v>
      </c>
      <c r="G8" s="222">
        <f>D8+E8+F8</f>
        <v>209223</v>
      </c>
      <c r="H8" s="214">
        <f>G8/G13*100</f>
        <v>50.199263409191786</v>
      </c>
      <c r="J8" s="15"/>
    </row>
    <row r="9" spans="2:10" ht="32.25" customHeight="1">
      <c r="B9" s="65" t="s">
        <v>29</v>
      </c>
      <c r="C9" s="96" t="s">
        <v>734</v>
      </c>
      <c r="D9" s="222">
        <v>51114</v>
      </c>
      <c r="E9" s="222">
        <v>107826</v>
      </c>
      <c r="F9" s="222">
        <v>1064</v>
      </c>
      <c r="G9" s="222">
        <f>D9+E9+F9</f>
        <v>160004</v>
      </c>
      <c r="H9" s="214">
        <f>G9/G13*100</f>
        <v>38.39005722374845</v>
      </c>
      <c r="J9" s="15"/>
    </row>
    <row r="10" spans="2:10" ht="17">
      <c r="B10" s="65" t="s">
        <v>75</v>
      </c>
      <c r="C10" s="66" t="s">
        <v>662</v>
      </c>
      <c r="D10" s="222">
        <v>17352</v>
      </c>
      <c r="E10" s="222">
        <v>28953</v>
      </c>
      <c r="F10" s="222">
        <v>757</v>
      </c>
      <c r="G10" s="222">
        <f>D10+E10+F10</f>
        <v>47062</v>
      </c>
      <c r="H10" s="214">
        <f>G10/G13*100</f>
        <v>11.29167316482119</v>
      </c>
      <c r="J10" s="15"/>
    </row>
    <row r="11" spans="2:8" ht="17">
      <c r="B11" s="65" t="s">
        <v>76</v>
      </c>
      <c r="C11" s="66" t="s">
        <v>592</v>
      </c>
      <c r="D11" s="222">
        <v>75</v>
      </c>
      <c r="E11" s="222">
        <v>299</v>
      </c>
      <c r="F11" s="222">
        <v>3</v>
      </c>
      <c r="G11" s="222">
        <f>D11+E11+F11</f>
        <v>377</v>
      </c>
      <c r="H11" s="214">
        <f>G11/G13*100</f>
        <v>0.0904543109756829</v>
      </c>
    </row>
    <row r="12" spans="2:8" ht="17">
      <c r="B12" s="65" t="s">
        <v>77</v>
      </c>
      <c r="C12" s="66" t="s">
        <v>242</v>
      </c>
      <c r="D12" s="222">
        <v>39</v>
      </c>
      <c r="E12" s="222">
        <v>80</v>
      </c>
      <c r="F12" s="222">
        <v>0</v>
      </c>
      <c r="G12" s="222">
        <f>D12+E12+F12</f>
        <v>119</v>
      </c>
      <c r="H12" s="214">
        <f>G12/G13*100</f>
        <v>0.02855189126288134</v>
      </c>
    </row>
    <row r="13" spans="2:10" ht="16">
      <c r="B13" s="367" t="s">
        <v>182</v>
      </c>
      <c r="C13" s="367"/>
      <c r="D13" s="233">
        <f>SUM(D8:D12)</f>
        <v>133936</v>
      </c>
      <c r="E13" s="233">
        <f>SUM(E8:E12)</f>
        <v>279316</v>
      </c>
      <c r="F13" s="233">
        <f>SUM(F8:F12)</f>
        <v>3533</v>
      </c>
      <c r="G13" s="233">
        <f>SUM(G8:G12)</f>
        <v>416785</v>
      </c>
      <c r="H13" s="217">
        <f>SUM(H8:H12)</f>
        <v>99.99999999999999</v>
      </c>
      <c r="J13" s="15"/>
    </row>
    <row r="14" spans="2:8" ht="17">
      <c r="B14" s="161" t="s">
        <v>60</v>
      </c>
      <c r="C14" s="64" t="s">
        <v>593</v>
      </c>
      <c r="D14" s="257"/>
      <c r="E14" s="257"/>
      <c r="F14" s="257"/>
      <c r="G14" s="257"/>
      <c r="H14" s="161"/>
    </row>
    <row r="15" spans="2:10" ht="17">
      <c r="B15" s="65" t="s">
        <v>78</v>
      </c>
      <c r="C15" s="66" t="s">
        <v>546</v>
      </c>
      <c r="D15" s="222">
        <v>122292</v>
      </c>
      <c r="E15" s="222">
        <v>255086</v>
      </c>
      <c r="F15" s="222">
        <v>3343</v>
      </c>
      <c r="G15" s="222">
        <f>D15+E15+F15</f>
        <v>380721</v>
      </c>
      <c r="H15" s="214">
        <f>G15/G19*100</f>
        <v>91.3470974243315</v>
      </c>
      <c r="J15" s="15"/>
    </row>
    <row r="16" spans="2:10" ht="17">
      <c r="B16" s="65" t="s">
        <v>79</v>
      </c>
      <c r="C16" s="66" t="s">
        <v>594</v>
      </c>
      <c r="D16" s="222">
        <v>4676</v>
      </c>
      <c r="E16" s="222">
        <v>8867</v>
      </c>
      <c r="F16" s="222">
        <v>76</v>
      </c>
      <c r="G16" s="222">
        <f>D16+E16+F16</f>
        <v>13619</v>
      </c>
      <c r="H16" s="214">
        <f>G16/G19*100</f>
        <v>3.2676319925141257</v>
      </c>
      <c r="J16" s="15"/>
    </row>
    <row r="17" spans="2:10" ht="17">
      <c r="B17" s="65" t="s">
        <v>80</v>
      </c>
      <c r="C17" s="66" t="s">
        <v>298</v>
      </c>
      <c r="D17" s="222">
        <v>6177</v>
      </c>
      <c r="E17" s="222">
        <v>14204</v>
      </c>
      <c r="F17" s="222">
        <v>109</v>
      </c>
      <c r="G17" s="222">
        <f>D17+E17+F17</f>
        <v>20490</v>
      </c>
      <c r="H17" s="214">
        <f>G17/G19*100</f>
        <v>4.916203798121334</v>
      </c>
      <c r="J17" s="15"/>
    </row>
    <row r="18" spans="2:10" ht="17">
      <c r="B18" s="65" t="s">
        <v>81</v>
      </c>
      <c r="C18" s="66" t="s">
        <v>365</v>
      </c>
      <c r="D18" s="222">
        <v>791</v>
      </c>
      <c r="E18" s="222">
        <v>1159</v>
      </c>
      <c r="F18" s="222">
        <v>5</v>
      </c>
      <c r="G18" s="222">
        <f>D18+E18+F18</f>
        <v>1955</v>
      </c>
      <c r="H18" s="214">
        <f>G18/G19*100</f>
        <v>0.46906678503305066</v>
      </c>
      <c r="J18" s="15"/>
    </row>
    <row r="19" spans="2:10" ht="16">
      <c r="B19" s="367" t="s">
        <v>182</v>
      </c>
      <c r="C19" s="367"/>
      <c r="D19" s="233">
        <f>SUM(D15:D18)</f>
        <v>133936</v>
      </c>
      <c r="E19" s="233">
        <f>SUM(E15:E18)</f>
        <v>279316</v>
      </c>
      <c r="F19" s="233">
        <f>SUM(F15:F18)</f>
        <v>3533</v>
      </c>
      <c r="G19" s="233">
        <f>SUM(G15:G18)</f>
        <v>416785</v>
      </c>
      <c r="H19" s="217">
        <f>SUM(H15:H18)</f>
        <v>100</v>
      </c>
      <c r="J19" s="15"/>
    </row>
  </sheetData>
  <mergeCells count="4">
    <mergeCell ref="B13:C13"/>
    <mergeCell ref="B19:C19"/>
    <mergeCell ref="G3:H3"/>
    <mergeCell ref="B4:H4"/>
  </mergeCells>
  <hyperlinks>
    <hyperlink ref="A1" location="'Pregled tabela'!A1" display="'Pregled tabela'!A1"/>
  </hyperlinks>
  <pageMargins left="0.7" right="0.7" top="0.75" bottom="0.75" header="0.3" footer="0.3"/>
  <pageSetup orientation="portrait" paperSize="9" r:id="rId2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9F2D552-8FC7-46E3-AD2B-AF4EC6D2F800}">
  <dimension ref="B2:M22"/>
  <sheetViews>
    <sheetView workbookViewId="0" topLeftCell="A1">
      <selection pane="topLeft" activeCell="M7" sqref="M7"/>
    </sheetView>
  </sheetViews>
  <sheetFormatPr defaultColWidth="8.834285714285713" defaultRowHeight="15"/>
  <cols>
    <col min="2" max="2" width="6.285714285714286" customWidth="1"/>
    <col min="3" max="3" width="14" customWidth="1"/>
    <col min="4" max="4" width="17.714285714285715" customWidth="1"/>
    <col min="5" max="5" width="18.857142857142858" customWidth="1"/>
    <col min="6" max="6" width="14.571428571428571" customWidth="1"/>
    <col min="7" max="7" width="13.571428571428571" customWidth="1"/>
    <col min="8" max="8" width="14.714285714285714" customWidth="1"/>
    <col min="9" max="9" width="15.714285714285714" customWidth="1"/>
    <col min="10" max="10" width="14.571428571428571" customWidth="1"/>
    <col min="11" max="11" width="16.285714285714285" customWidth="1"/>
    <col min="12" max="12" width="14.285714285714286" customWidth="1"/>
    <col min="13" max="13" width="12.571428571428571" customWidth="1"/>
  </cols>
  <sheetData>
    <row r="2" spans="3:6" ht="16">
      <c r="C2" s="2"/>
      <c r="D2" s="2"/>
      <c r="E2" s="2"/>
      <c r="F2" s="2"/>
    </row>
    <row r="3" spans="2:13" ht="17" thickBot="1">
      <c r="B3" s="234"/>
      <c r="C3" s="271"/>
      <c r="D3" s="234"/>
      <c r="E3" s="234"/>
      <c r="F3" s="272"/>
      <c r="G3" s="234"/>
      <c r="H3" s="234"/>
      <c r="I3" s="234"/>
      <c r="J3" s="234"/>
      <c r="K3" s="234"/>
      <c r="L3" s="234"/>
      <c r="M3" s="197" t="s">
        <v>435</v>
      </c>
    </row>
    <row r="4" spans="2:13" ht="25" customHeight="1" thickTop="1">
      <c r="B4" s="395" t="s">
        <v>735</v>
      </c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</row>
    <row r="5" spans="2:13" ht="16">
      <c r="B5" s="414" t="s">
        <v>143</v>
      </c>
      <c r="C5" s="259"/>
      <c r="D5" s="414" t="s">
        <v>737</v>
      </c>
      <c r="E5" s="414" t="s">
        <v>738</v>
      </c>
      <c r="F5" s="414" t="s">
        <v>596</v>
      </c>
      <c r="G5" s="414" t="s">
        <v>597</v>
      </c>
      <c r="H5" s="414" t="s">
        <v>598</v>
      </c>
      <c r="I5" s="414" t="s">
        <v>599</v>
      </c>
      <c r="J5" s="414" t="s">
        <v>739</v>
      </c>
      <c r="K5" s="414"/>
      <c r="L5" s="414"/>
      <c r="M5" s="414"/>
    </row>
    <row r="6" spans="2:13" ht="68">
      <c r="B6" s="414"/>
      <c r="C6" s="259" t="s">
        <v>595</v>
      </c>
      <c r="D6" s="414"/>
      <c r="E6" s="414"/>
      <c r="F6" s="414"/>
      <c r="G6" s="414"/>
      <c r="H6" s="414"/>
      <c r="I6" s="414"/>
      <c r="J6" s="259" t="s">
        <v>600</v>
      </c>
      <c r="K6" s="259" t="s">
        <v>601</v>
      </c>
      <c r="L6" s="259" t="s">
        <v>736</v>
      </c>
      <c r="M6" s="259" t="s">
        <v>740</v>
      </c>
    </row>
    <row r="7" spans="2:13" ht="15">
      <c r="B7" s="262">
        <v>1</v>
      </c>
      <c r="C7" s="261">
        <v>2</v>
      </c>
      <c r="D7" s="262">
        <v>3</v>
      </c>
      <c r="E7" s="262">
        <v>4</v>
      </c>
      <c r="F7" s="262">
        <v>5</v>
      </c>
      <c r="G7" s="262">
        <v>6</v>
      </c>
      <c r="H7" s="262">
        <v>7</v>
      </c>
      <c r="I7" s="262">
        <v>8</v>
      </c>
      <c r="J7" s="262" t="s">
        <v>119</v>
      </c>
      <c r="K7" s="262" t="s">
        <v>118</v>
      </c>
      <c r="L7" s="262">
        <v>11</v>
      </c>
      <c r="M7" s="262" t="s">
        <v>89</v>
      </c>
    </row>
    <row r="8" spans="2:13" ht="17">
      <c r="B8" s="270" t="s">
        <v>59</v>
      </c>
      <c r="C8" s="263" t="s">
        <v>50</v>
      </c>
      <c r="D8" s="291">
        <v>0.005</v>
      </c>
      <c r="E8" s="291">
        <v>0.005</v>
      </c>
      <c r="F8" s="264">
        <v>412977</v>
      </c>
      <c r="G8" s="264">
        <v>438</v>
      </c>
      <c r="H8" s="264">
        <v>65568</v>
      </c>
      <c r="I8" s="264">
        <v>192</v>
      </c>
      <c r="J8" s="264">
        <f>H8*D8</f>
        <v>327.84</v>
      </c>
      <c r="K8" s="264">
        <f>I8*E8</f>
        <v>0.96</v>
      </c>
      <c r="L8" s="264">
        <v>3799</v>
      </c>
      <c r="M8" s="264">
        <f>J8+K8+L8</f>
        <v>4127.80</v>
      </c>
    </row>
    <row r="9" spans="2:13" ht="17">
      <c r="B9" s="270" t="s">
        <v>60</v>
      </c>
      <c r="C9" s="263" t="s">
        <v>51</v>
      </c>
      <c r="D9" s="269">
        <v>0.10</v>
      </c>
      <c r="E9" s="269">
        <v>0.10</v>
      </c>
      <c r="F9" s="264">
        <v>1785</v>
      </c>
      <c r="G9" s="264">
        <v>0</v>
      </c>
      <c r="H9" s="264">
        <v>299</v>
      </c>
      <c r="I9" s="264">
        <v>0</v>
      </c>
      <c r="J9" s="264">
        <f t="shared" si="0" ref="J9:J12">H9*D9</f>
        <v>29.90</v>
      </c>
      <c r="K9" s="264">
        <f t="shared" si="1" ref="K9:K12">I9*E9</f>
        <v>0</v>
      </c>
      <c r="L9" s="264">
        <v>131</v>
      </c>
      <c r="M9" s="264">
        <f t="shared" si="2" ref="M9:M12">J9+K9+L9</f>
        <v>160.90</v>
      </c>
    </row>
    <row r="10" spans="2:13" ht="17">
      <c r="B10" s="270" t="s">
        <v>61</v>
      </c>
      <c r="C10" s="263" t="s">
        <v>52</v>
      </c>
      <c r="D10" s="269">
        <v>0.50</v>
      </c>
      <c r="E10" s="269">
        <v>0.50</v>
      </c>
      <c r="F10" s="264">
        <v>685</v>
      </c>
      <c r="G10" s="264">
        <v>0</v>
      </c>
      <c r="H10" s="264">
        <v>420</v>
      </c>
      <c r="I10" s="264">
        <v>0</v>
      </c>
      <c r="J10" s="264">
        <f t="shared" si="0"/>
        <v>210</v>
      </c>
      <c r="K10" s="264">
        <f t="shared" si="1"/>
        <v>0</v>
      </c>
      <c r="L10" s="264">
        <v>1</v>
      </c>
      <c r="M10" s="264">
        <f t="shared" si="2"/>
        <v>211</v>
      </c>
    </row>
    <row r="11" spans="2:13" ht="17">
      <c r="B11" s="270" t="s">
        <v>62</v>
      </c>
      <c r="C11" s="263" t="s">
        <v>557</v>
      </c>
      <c r="D11" s="269">
        <v>1</v>
      </c>
      <c r="E11" s="269">
        <v>0.75</v>
      </c>
      <c r="F11" s="264">
        <v>900</v>
      </c>
      <c r="G11" s="264">
        <v>0</v>
      </c>
      <c r="H11" s="264">
        <v>900</v>
      </c>
      <c r="I11" s="264">
        <v>0</v>
      </c>
      <c r="J11" s="264">
        <f t="shared" si="0"/>
        <v>900</v>
      </c>
      <c r="K11" s="264">
        <f t="shared" si="1"/>
        <v>0</v>
      </c>
      <c r="L11" s="264">
        <v>0</v>
      </c>
      <c r="M11" s="264">
        <f t="shared" si="2"/>
        <v>900</v>
      </c>
    </row>
    <row r="12" spans="2:13" ht="17">
      <c r="B12" s="270" t="s">
        <v>63</v>
      </c>
      <c r="C12" s="263" t="s">
        <v>661</v>
      </c>
      <c r="D12" s="269">
        <v>1</v>
      </c>
      <c r="E12" s="269">
        <v>1</v>
      </c>
      <c r="F12" s="264">
        <v>0</v>
      </c>
      <c r="G12" s="264">
        <v>0</v>
      </c>
      <c r="H12" s="264">
        <v>0</v>
      </c>
      <c r="I12" s="264">
        <v>0</v>
      </c>
      <c r="J12" s="264">
        <f t="shared" si="0"/>
        <v>0</v>
      </c>
      <c r="K12" s="264">
        <f t="shared" si="1"/>
        <v>0</v>
      </c>
      <c r="L12" s="264">
        <v>0</v>
      </c>
      <c r="M12" s="264">
        <f t="shared" si="2"/>
        <v>0</v>
      </c>
    </row>
    <row r="13" spans="2:13" ht="16">
      <c r="B13" s="414" t="s">
        <v>182</v>
      </c>
      <c r="C13" s="414"/>
      <c r="D13" s="414"/>
      <c r="E13" s="414"/>
      <c r="F13" s="267">
        <f t="shared" si="3" ref="F13:K13">SUM(F8:F12)</f>
        <v>416347</v>
      </c>
      <c r="G13" s="267">
        <f t="shared" si="3"/>
        <v>438</v>
      </c>
      <c r="H13" s="267">
        <f t="shared" si="3"/>
        <v>67187</v>
      </c>
      <c r="I13" s="267">
        <f t="shared" si="3"/>
        <v>192</v>
      </c>
      <c r="J13" s="267">
        <f>SUM(J8:J12)</f>
        <v>1467.74</v>
      </c>
      <c r="K13" s="267">
        <f t="shared" si="3"/>
        <v>0.96</v>
      </c>
      <c r="L13" s="267">
        <f>SUM(L8:L12)</f>
        <v>3931</v>
      </c>
      <c r="M13" s="267">
        <f>J13+K13+L13</f>
        <v>5399.70</v>
      </c>
    </row>
    <row r="16" spans="6:13" ht="15">
      <c r="F16" s="15"/>
      <c r="G16" s="15"/>
      <c r="H16" s="15"/>
      <c r="M16" s="15"/>
    </row>
    <row r="17" spans="6:13" ht="15">
      <c r="F17" s="340"/>
      <c r="G17" s="341"/>
      <c r="H17" s="340"/>
      <c r="I17" s="341"/>
      <c r="J17" s="341"/>
      <c r="K17" s="341"/>
      <c r="L17" s="340"/>
      <c r="M17" s="340"/>
    </row>
    <row r="18" spans="6:13" ht="15">
      <c r="F18" s="340"/>
      <c r="G18" s="342"/>
      <c r="H18" s="342"/>
      <c r="I18" s="342"/>
      <c r="J18" s="342"/>
      <c r="K18" s="342"/>
      <c r="L18" s="342"/>
      <c r="M18" s="342"/>
    </row>
    <row r="19" spans="6:13" ht="15">
      <c r="F19" s="341"/>
      <c r="G19" s="342"/>
      <c r="H19" s="342"/>
      <c r="I19" s="342"/>
      <c r="J19" s="342"/>
      <c r="K19" s="342"/>
      <c r="L19" s="342"/>
      <c r="M19" s="342"/>
    </row>
    <row r="20" spans="6:13" ht="15">
      <c r="F20" s="341"/>
      <c r="G20" s="342"/>
      <c r="H20" s="342"/>
      <c r="I20" s="342"/>
      <c r="J20" s="342"/>
      <c r="K20" s="342"/>
      <c r="L20" s="342"/>
      <c r="M20" s="342"/>
    </row>
    <row r="21" spans="6:13" ht="15">
      <c r="F21" s="341"/>
      <c r="G21" s="342"/>
      <c r="H21" s="342"/>
      <c r="I21" s="342"/>
      <c r="J21" s="342"/>
      <c r="K21" s="342"/>
      <c r="L21" s="342"/>
      <c r="M21" s="342"/>
    </row>
    <row r="22" spans="6:13" ht="15">
      <c r="F22" s="340"/>
      <c r="G22" s="341"/>
      <c r="H22" s="340"/>
      <c r="I22" s="341"/>
      <c r="J22" s="341"/>
      <c r="K22" s="341"/>
      <c r="L22" s="340"/>
      <c r="M22" s="340"/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hyperlinks>
    <hyperlink ref="A1" location="'Pregled tabela'!A1" display="'Pregled tabela'!A1"/>
  </hyperlinks>
  <pageMargins left="0.7" right="0.7" top="0.75" bottom="0.75" header="0.3" footer="0.3"/>
  <pageSetup horizontalDpi="300" verticalDpi="300" orientation="portrait" paperSize="9" r:id="rId2"/>
  <ignoredErrors>
    <ignoredError sqref="F13:I13 L13" formulaRange="1"/>
  </ignoredErrors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E587773-712C-4878-86E4-07C8FB82891F}">
  <dimension ref="B3:G10"/>
  <sheetViews>
    <sheetView workbookViewId="0" topLeftCell="A3"/>
  </sheetViews>
  <sheetFormatPr defaultColWidth="8.834285714285713" defaultRowHeight="15"/>
  <cols>
    <col min="2" max="2" width="6.857142857142857" customWidth="1"/>
    <col min="3" max="3" width="16.571428571428573" customWidth="1"/>
    <col min="4" max="4" width="17.714285714285715" customWidth="1"/>
    <col min="5" max="5" width="13.571428571428571" customWidth="1"/>
    <col min="6" max="6" width="17.571428571428573" customWidth="1"/>
    <col min="7" max="7" width="13.714285714285714" customWidth="1"/>
  </cols>
  <sheetData>
    <row r="3" spans="2:7" ht="17" thickBot="1">
      <c r="B3" s="292"/>
      <c r="C3" s="292"/>
      <c r="D3" s="292"/>
      <c r="E3" s="292"/>
      <c r="F3" s="292"/>
      <c r="G3" s="197" t="s">
        <v>435</v>
      </c>
    </row>
    <row r="4" spans="2:7" ht="25" customHeight="1" thickTop="1">
      <c r="B4" s="379" t="s">
        <v>602</v>
      </c>
      <c r="C4" s="379"/>
      <c r="D4" s="379"/>
      <c r="E4" s="379"/>
      <c r="F4" s="379"/>
      <c r="G4" s="379"/>
    </row>
    <row r="5" spans="2:7" ht="16">
      <c r="B5" s="384" t="s">
        <v>143</v>
      </c>
      <c r="C5" s="376" t="s">
        <v>175</v>
      </c>
      <c r="D5" s="376" t="s">
        <v>151</v>
      </c>
      <c r="E5" s="376"/>
      <c r="F5" s="376" t="s">
        <v>156</v>
      </c>
      <c r="G5" s="376"/>
    </row>
    <row r="6" spans="2:7" ht="51">
      <c r="B6" s="384"/>
      <c r="C6" s="376"/>
      <c r="D6" s="97" t="s">
        <v>208</v>
      </c>
      <c r="E6" s="97" t="s">
        <v>603</v>
      </c>
      <c r="F6" s="97" t="s">
        <v>209</v>
      </c>
      <c r="G6" s="97" t="s">
        <v>604</v>
      </c>
    </row>
    <row r="7" spans="2:7" ht="1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</row>
    <row r="8" spans="2:7" ht="17">
      <c r="B8" s="181" t="s">
        <v>59</v>
      </c>
      <c r="C8" s="112" t="s">
        <v>384</v>
      </c>
      <c r="D8" s="102">
        <v>9341</v>
      </c>
      <c r="E8" s="114">
        <v>3</v>
      </c>
      <c r="F8" s="102">
        <v>7537</v>
      </c>
      <c r="G8" s="114">
        <v>3</v>
      </c>
    </row>
    <row r="9" spans="2:7" ht="17">
      <c r="B9" s="181" t="s">
        <v>60</v>
      </c>
      <c r="C9" s="112" t="s">
        <v>385</v>
      </c>
      <c r="D9" s="102">
        <v>461</v>
      </c>
      <c r="E9" s="114">
        <v>1</v>
      </c>
      <c r="F9" s="102">
        <v>995</v>
      </c>
      <c r="G9" s="114">
        <v>1</v>
      </c>
    </row>
    <row r="10" spans="2:7" ht="16">
      <c r="B10" s="376" t="s">
        <v>182</v>
      </c>
      <c r="C10" s="376"/>
      <c r="D10" s="105">
        <f>D8-D9</f>
        <v>8880</v>
      </c>
      <c r="E10" s="97">
        <f>E8+E9</f>
        <v>4</v>
      </c>
      <c r="F10" s="105">
        <f>F8-F9</f>
        <v>6542</v>
      </c>
      <c r="G10" s="97">
        <f t="shared" si="0" ref="G10">G8+G9</f>
        <v>4</v>
      </c>
    </row>
  </sheetData>
  <mergeCells count="6">
    <mergeCell ref="B10:C10"/>
    <mergeCell ref="B4:G4"/>
    <mergeCell ref="B5:B6"/>
    <mergeCell ref="C5:C6"/>
    <mergeCell ref="D5:E5"/>
    <mergeCell ref="F5:G5"/>
  </mergeCells>
  <hyperlinks>
    <hyperlink ref="A1" location="'Pregled tabela'!A1" display="'Pregled tabela'!A1"/>
  </hyperlinks>
  <pageMargins left="0.7" right="0.7" top="0.75" bottom="0.75" header="0.3" footer="0.3"/>
  <ignoredErrors>
    <ignoredError sqref="E10:F10" formula="1"/>
  </ignoredErrors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F3719F3-4C64-4B35-8B2F-E82EC5D9E6BE}">
  <dimension ref="B3:K19"/>
  <sheetViews>
    <sheetView workbookViewId="0" topLeftCell="A1"/>
  </sheetViews>
  <sheetFormatPr defaultColWidth="9.164285714285713" defaultRowHeight="16"/>
  <cols>
    <col min="1" max="2" width="9.142857142857142" style="1"/>
    <col min="3" max="3" width="48.714285714285715" style="1" customWidth="1"/>
    <col min="4" max="4" width="15.571428571428571" style="1" customWidth="1"/>
    <col min="5" max="5" width="11.285714285714286" style="1" customWidth="1"/>
    <col min="6" max="6" width="13.714285714285714" style="1" customWidth="1"/>
    <col min="7" max="7" width="12.714285714285714" style="1" customWidth="1"/>
    <col min="8" max="8" width="15.285714285714286" style="1" customWidth="1"/>
    <col min="9" max="9" width="12.571428571428571" style="1" customWidth="1"/>
    <col min="10" max="10" width="10.857142857142858" style="1" customWidth="1"/>
    <col min="11" max="11" width="12.571428571428571" style="1" customWidth="1"/>
    <col min="12" max="16384" width="9.142857142857142" style="1"/>
  </cols>
  <sheetData>
    <row r="3" spans="2:11" ht="17" thickBot="1">
      <c r="B3" s="234"/>
      <c r="C3" s="234"/>
      <c r="D3" s="234"/>
      <c r="E3" s="234"/>
      <c r="F3" s="234"/>
      <c r="G3" s="234"/>
      <c r="H3" s="197" t="s">
        <v>538</v>
      </c>
      <c r="K3" s="32"/>
    </row>
    <row r="4" spans="2:8" ht="25" customHeight="1" thickTop="1">
      <c r="B4" s="395" t="s">
        <v>615</v>
      </c>
      <c r="C4" s="395"/>
      <c r="D4" s="395"/>
      <c r="E4" s="395"/>
      <c r="F4" s="395"/>
      <c r="G4" s="395"/>
      <c r="H4" s="395"/>
    </row>
    <row r="5" spans="2:8" ht="16">
      <c r="B5" s="414" t="s">
        <v>143</v>
      </c>
      <c r="C5" s="414" t="s">
        <v>610</v>
      </c>
      <c r="D5" s="415" t="s">
        <v>151</v>
      </c>
      <c r="E5" s="415"/>
      <c r="F5" s="415" t="s">
        <v>156</v>
      </c>
      <c r="G5" s="415"/>
      <c r="H5" s="260" t="s">
        <v>215</v>
      </c>
    </row>
    <row r="6" spans="2:8" ht="17">
      <c r="B6" s="414"/>
      <c r="C6" s="414"/>
      <c r="D6" s="260" t="s">
        <v>206</v>
      </c>
      <c r="E6" s="259" t="s">
        <v>213</v>
      </c>
      <c r="F6" s="260" t="s">
        <v>206</v>
      </c>
      <c r="G6" s="259" t="s">
        <v>213</v>
      </c>
      <c r="H6" s="260" t="s">
        <v>94</v>
      </c>
    </row>
    <row r="7" spans="2:8" ht="16">
      <c r="B7" s="261">
        <v>1</v>
      </c>
      <c r="C7" s="262">
        <v>2</v>
      </c>
      <c r="D7" s="262">
        <v>3</v>
      </c>
      <c r="E7" s="262">
        <v>4</v>
      </c>
      <c r="F7" s="262">
        <v>5</v>
      </c>
      <c r="G7" s="262">
        <v>6</v>
      </c>
      <c r="H7" s="262">
        <v>7</v>
      </c>
    </row>
    <row r="8" spans="2:8" ht="17">
      <c r="B8" s="275" t="s">
        <v>59</v>
      </c>
      <c r="C8" s="273" t="s">
        <v>726</v>
      </c>
      <c r="D8" s="274"/>
      <c r="E8" s="258"/>
      <c r="F8" s="258"/>
      <c r="G8" s="258"/>
      <c r="H8" s="276"/>
    </row>
    <row r="9" spans="2:11" ht="17">
      <c r="B9" s="277" t="s">
        <v>12</v>
      </c>
      <c r="C9" s="258" t="s">
        <v>619</v>
      </c>
      <c r="D9" s="264">
        <v>136</v>
      </c>
      <c r="E9" s="265">
        <f>D9/D19*100</f>
        <v>0.2952349940301747</v>
      </c>
      <c r="F9" s="264">
        <v>87</v>
      </c>
      <c r="G9" s="265">
        <f>F9/F19*100</f>
        <v>0.14020724887592464</v>
      </c>
      <c r="H9" s="266">
        <f>F9/D9*100</f>
        <v>63.970588235294116</v>
      </c>
      <c r="J9" s="49"/>
      <c r="K9" s="49"/>
    </row>
    <row r="10" spans="2:11" ht="17">
      <c r="B10" s="277" t="s">
        <v>29</v>
      </c>
      <c r="C10" s="258" t="s">
        <v>618</v>
      </c>
      <c r="D10" s="264">
        <v>13631</v>
      </c>
      <c r="E10" s="265">
        <f>D10/D19*100</f>
        <v>29.590795614892002</v>
      </c>
      <c r="F10" s="264">
        <v>25055</v>
      </c>
      <c r="G10" s="265">
        <f>F10/F19*100</f>
        <v>40.37807609869301</v>
      </c>
      <c r="H10" s="266">
        <f>F10/D10*100</f>
        <v>183.8089648595114</v>
      </c>
      <c r="J10" s="49"/>
      <c r="K10" s="49"/>
    </row>
    <row r="11" spans="2:11" ht="17">
      <c r="B11" s="277" t="s">
        <v>75</v>
      </c>
      <c r="C11" s="258" t="s">
        <v>620</v>
      </c>
      <c r="D11" s="264">
        <v>2300</v>
      </c>
      <c r="E11" s="265">
        <f>D11/D19*100</f>
        <v>4.992944751980897</v>
      </c>
      <c r="F11" s="264">
        <v>3313</v>
      </c>
      <c r="G11" s="265">
        <f>F11/F19*100</f>
        <v>5.339156500298142</v>
      </c>
      <c r="H11" s="266">
        <f>F11/D11*100</f>
        <v>144.04347826086956</v>
      </c>
      <c r="J11" s="49"/>
      <c r="K11" s="49"/>
    </row>
    <row r="12" spans="2:11" ht="16">
      <c r="B12" s="415" t="s">
        <v>202</v>
      </c>
      <c r="C12" s="415"/>
      <c r="D12" s="267">
        <f>SUM(D9:D11)</f>
        <v>16067</v>
      </c>
      <c r="E12" s="278">
        <f>D12/D19*100</f>
        <v>34.87897536090307</v>
      </c>
      <c r="F12" s="267">
        <f>SUM(F9:F11)</f>
        <v>28455</v>
      </c>
      <c r="G12" s="278">
        <f>F12/F19*100</f>
        <v>45.85743984786708</v>
      </c>
      <c r="H12" s="268">
        <f>F12/D12*100</f>
        <v>177.10213481048112</v>
      </c>
      <c r="J12" s="49"/>
      <c r="K12" s="49"/>
    </row>
    <row r="13" spans="2:11" ht="17">
      <c r="B13" s="275" t="s">
        <v>60</v>
      </c>
      <c r="C13" s="273" t="s">
        <v>409</v>
      </c>
      <c r="D13" s="274"/>
      <c r="E13" s="265"/>
      <c r="F13" s="274"/>
      <c r="G13" s="265"/>
      <c r="H13" s="266"/>
      <c r="J13" s="49"/>
      <c r="K13" s="49"/>
    </row>
    <row r="14" spans="2:11" ht="17">
      <c r="B14" s="263" t="s">
        <v>78</v>
      </c>
      <c r="C14" s="258" t="s">
        <v>605</v>
      </c>
      <c r="D14" s="264">
        <v>23149</v>
      </c>
      <c r="E14" s="265">
        <f>D14/D19*100</f>
        <v>50.252903505915555</v>
      </c>
      <c r="F14" s="264">
        <v>25875</v>
      </c>
      <c r="G14" s="265">
        <f>F14/F19*100</f>
        <v>41.699569708787934</v>
      </c>
      <c r="H14" s="266">
        <f t="shared" si="0" ref="H14:H19">F14/D14*100</f>
        <v>111.77588664737137</v>
      </c>
      <c r="J14" s="49"/>
      <c r="K14" s="49"/>
    </row>
    <row r="15" spans="2:11" ht="17">
      <c r="B15" s="263" t="s">
        <v>79</v>
      </c>
      <c r="C15" s="258" t="s">
        <v>606</v>
      </c>
      <c r="D15" s="274">
        <v>1</v>
      </c>
      <c r="E15" s="265">
        <f>D15/D19*100</f>
        <v>0.0021708455443395203</v>
      </c>
      <c r="F15" s="274">
        <v>1</v>
      </c>
      <c r="G15" s="265">
        <f>F15/F19*100</f>
        <v>0.00161157757328649</v>
      </c>
      <c r="H15" s="266">
        <f t="shared" si="0"/>
        <v>100</v>
      </c>
      <c r="J15" s="49"/>
      <c r="K15" s="49"/>
    </row>
    <row r="16" spans="2:11" ht="17">
      <c r="B16" s="263" t="s">
        <v>80</v>
      </c>
      <c r="C16" s="258" t="s">
        <v>607</v>
      </c>
      <c r="D16" s="264">
        <v>6486</v>
      </c>
      <c r="E16" s="265">
        <f>D16/D19*100</f>
        <v>14.080104200586128</v>
      </c>
      <c r="F16" s="264">
        <v>7720</v>
      </c>
      <c r="G16" s="265">
        <f>F16/F19*100+0.1</f>
        <v>12.541378865771705</v>
      </c>
      <c r="H16" s="266">
        <f t="shared" si="0"/>
        <v>119.02559358618564</v>
      </c>
      <c r="J16" s="49"/>
      <c r="K16" s="49"/>
    </row>
    <row r="17" spans="2:11" ht="16">
      <c r="B17" s="415" t="s">
        <v>203</v>
      </c>
      <c r="C17" s="415"/>
      <c r="D17" s="267">
        <f>SUM(D14:D16)</f>
        <v>29636</v>
      </c>
      <c r="E17" s="278">
        <f>D17/D19*100</f>
        <v>64.33517855204602</v>
      </c>
      <c r="F17" s="267">
        <f>SUM(F14:F16)</f>
        <v>33596</v>
      </c>
      <c r="G17" s="278">
        <f>F17/F19*100</f>
        <v>54.14256015213292</v>
      </c>
      <c r="H17" s="268">
        <f t="shared" si="0"/>
        <v>113.36212714266433</v>
      </c>
      <c r="J17" s="49"/>
      <c r="K17" s="49"/>
    </row>
    <row r="18" spans="2:11" ht="17">
      <c r="B18" s="275" t="s">
        <v>61</v>
      </c>
      <c r="C18" s="273" t="s">
        <v>608</v>
      </c>
      <c r="D18" s="279">
        <v>362</v>
      </c>
      <c r="E18" s="280">
        <f>D18/D19*100</f>
        <v>0.7858460870509063</v>
      </c>
      <c r="F18" s="279">
        <v>0</v>
      </c>
      <c r="G18" s="280">
        <f>F18/F19*100</f>
        <v>0</v>
      </c>
      <c r="H18" s="266">
        <f t="shared" si="0"/>
        <v>0</v>
      </c>
      <c r="J18" s="49"/>
      <c r="K18" s="49"/>
    </row>
    <row r="19" spans="2:11" ht="16">
      <c r="B19" s="415" t="s">
        <v>609</v>
      </c>
      <c r="C19" s="415"/>
      <c r="D19" s="267">
        <f>D12+D17+D18</f>
        <v>46065</v>
      </c>
      <c r="E19" s="268">
        <f>E12+E17+E18</f>
        <v>100</v>
      </c>
      <c r="F19" s="267">
        <f>F12+F17+F18</f>
        <v>62051</v>
      </c>
      <c r="G19" s="268">
        <f>G12+G17+G18</f>
        <v>100</v>
      </c>
      <c r="H19" s="268">
        <f t="shared" si="0"/>
        <v>134.70313687181158</v>
      </c>
      <c r="J19" s="49"/>
      <c r="K19" s="49"/>
    </row>
  </sheetData>
  <mergeCells count="8">
    <mergeCell ref="B12:C12"/>
    <mergeCell ref="B17:C17"/>
    <mergeCell ref="B19:C19"/>
    <mergeCell ref="B4:H4"/>
    <mergeCell ref="B5:B6"/>
    <mergeCell ref="C5:C6"/>
    <mergeCell ref="D5:E5"/>
    <mergeCell ref="F5:G5"/>
  </mergeCells>
  <hyperlinks>
    <hyperlink ref="A1" location="'Pregled tabela'!A1" display="'Pregled tabela'!A1"/>
  </hyperlinks>
  <pageMargins left="0.7" right="0.7" top="0.75" bottom="0.75" header="0.3" footer="0.3"/>
  <pageSetup orientation="portrait" paperSize="9" r:id="rId2"/>
  <ignoredErrors>
    <ignoredError sqref="E12:F12 E17:F17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dimension ref="B2:N11"/>
  <sheetViews>
    <sheetView workbookViewId="0" topLeftCell="A4"/>
  </sheetViews>
  <sheetFormatPr defaultColWidth="9.164285714285713" defaultRowHeight="16"/>
  <cols>
    <col min="1" max="1" width="9.142857142857142" style="2"/>
    <col min="2" max="2" width="7" style="2" customWidth="1"/>
    <col min="3" max="3" width="44.714285714285715" style="2" customWidth="1"/>
    <col min="4" max="4" width="9.142857142857142" style="2"/>
    <col min="5" max="5" width="15.142857142857142" style="2" customWidth="1"/>
    <col min="6" max="6" width="14.285714285714286" style="2" customWidth="1"/>
    <col min="7" max="7" width="9.142857142857142" style="2"/>
    <col min="8" max="9" width="14.142857142857142" style="2" customWidth="1"/>
    <col min="10" max="10" width="9.142857142857142" style="2"/>
    <col min="11" max="11" width="13.142857142857142" style="2" customWidth="1"/>
    <col min="12" max="12" width="13.571428571428571" style="2" customWidth="1"/>
    <col min="13" max="16384" width="9.142857142857142" style="2"/>
  </cols>
  <sheetData>
    <row r="2" spans="14:14" ht="16">
      <c r="N2" s="80"/>
    </row>
    <row r="3" spans="2:12" ht="17" thickBot="1">
      <c r="B3" s="78"/>
      <c r="C3" s="78"/>
      <c r="D3" s="78"/>
      <c r="E3" s="78"/>
      <c r="F3" s="78"/>
      <c r="G3" s="78"/>
      <c r="H3" s="78"/>
      <c r="I3" s="78"/>
      <c r="J3" s="78"/>
      <c r="K3" s="78"/>
      <c r="L3" s="79" t="s">
        <v>106</v>
      </c>
    </row>
    <row r="4" spans="2:12" ht="25" customHeight="1" thickTop="1">
      <c r="B4" s="366" t="s">
        <v>228</v>
      </c>
      <c r="C4" s="366"/>
      <c r="D4" s="366"/>
      <c r="E4" s="366"/>
      <c r="F4" s="366"/>
      <c r="G4" s="366"/>
      <c r="H4" s="366"/>
      <c r="I4" s="366"/>
      <c r="J4" s="366"/>
      <c r="K4" s="366"/>
      <c r="L4" s="366"/>
    </row>
    <row r="5" spans="2:12" ht="16">
      <c r="B5" s="367" t="s">
        <v>143</v>
      </c>
      <c r="C5" s="367" t="s">
        <v>205</v>
      </c>
      <c r="D5" s="373">
        <v>44561</v>
      </c>
      <c r="E5" s="367"/>
      <c r="F5" s="367"/>
      <c r="G5" s="373">
        <v>44926</v>
      </c>
      <c r="H5" s="367"/>
      <c r="I5" s="367"/>
      <c r="J5" s="373">
        <v>45291</v>
      </c>
      <c r="K5" s="367"/>
      <c r="L5" s="367"/>
    </row>
    <row r="6" spans="2:12" ht="36.75" customHeight="1">
      <c r="B6" s="367"/>
      <c r="C6" s="367"/>
      <c r="D6" s="63" t="s">
        <v>229</v>
      </c>
      <c r="E6" s="63" t="s">
        <v>232</v>
      </c>
      <c r="F6" s="63" t="s">
        <v>233</v>
      </c>
      <c r="G6" s="63" t="s">
        <v>229</v>
      </c>
      <c r="H6" s="63" t="s">
        <v>232</v>
      </c>
      <c r="I6" s="63" t="s">
        <v>233</v>
      </c>
      <c r="J6" s="63" t="s">
        <v>229</v>
      </c>
      <c r="K6" s="63" t="s">
        <v>232</v>
      </c>
      <c r="L6" s="63" t="s">
        <v>233</v>
      </c>
    </row>
    <row r="7" spans="2:12" ht="16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  <c r="I7" s="61">
        <v>8</v>
      </c>
      <c r="J7" s="61">
        <v>9</v>
      </c>
      <c r="K7" s="61">
        <v>10</v>
      </c>
      <c r="L7" s="61">
        <v>11</v>
      </c>
    </row>
    <row r="8" spans="2:12" ht="17">
      <c r="B8" s="65" t="s">
        <v>59</v>
      </c>
      <c r="C8" s="66" t="s">
        <v>234</v>
      </c>
      <c r="D8" s="65">
        <v>1</v>
      </c>
      <c r="E8" s="65">
        <v>3.10</v>
      </c>
      <c r="F8" s="65">
        <v>4.1</v>
      </c>
      <c r="G8" s="65">
        <v>1</v>
      </c>
      <c r="H8" s="71">
        <v>3.6976</v>
      </c>
      <c r="I8" s="71">
        <v>3.85366</v>
      </c>
      <c r="J8" s="65">
        <v>1</v>
      </c>
      <c r="K8" s="71">
        <v>3.50</v>
      </c>
      <c r="L8" s="71">
        <v>3.80</v>
      </c>
    </row>
    <row r="9" spans="2:12" ht="17">
      <c r="B9" s="65" t="s">
        <v>60</v>
      </c>
      <c r="C9" s="96" t="s">
        <v>235</v>
      </c>
      <c r="D9" s="65">
        <v>3</v>
      </c>
      <c r="E9" s="65">
        <v>5.70</v>
      </c>
      <c r="F9" s="65">
        <v>6.80</v>
      </c>
      <c r="G9" s="65">
        <v>3</v>
      </c>
      <c r="H9" s="71">
        <v>13.13</v>
      </c>
      <c r="I9" s="71">
        <v>13.319</v>
      </c>
      <c r="J9" s="65">
        <v>3</v>
      </c>
      <c r="K9" s="71">
        <v>13.10</v>
      </c>
      <c r="L9" s="71">
        <v>13</v>
      </c>
    </row>
    <row r="10" spans="2:12" ht="17">
      <c r="B10" s="65" t="s">
        <v>61</v>
      </c>
      <c r="C10" s="66" t="s">
        <v>236</v>
      </c>
      <c r="D10" s="65">
        <v>10</v>
      </c>
      <c r="E10" s="65">
        <v>91.20</v>
      </c>
      <c r="F10" s="65">
        <v>89.10</v>
      </c>
      <c r="G10" s="65">
        <v>9</v>
      </c>
      <c r="H10" s="71">
        <v>83.18</v>
      </c>
      <c r="I10" s="71">
        <v>82.827</v>
      </c>
      <c r="J10" s="65">
        <v>9</v>
      </c>
      <c r="K10" s="71">
        <v>83.40</v>
      </c>
      <c r="L10" s="71">
        <v>83.20</v>
      </c>
    </row>
    <row r="11" spans="2:12" ht="21.75" customHeight="1">
      <c r="B11" s="367" t="s">
        <v>182</v>
      </c>
      <c r="C11" s="367"/>
      <c r="D11" s="63">
        <f t="shared" si="0" ref="D11:K11">SUM(D8:D10)</f>
        <v>14</v>
      </c>
      <c r="E11" s="63">
        <f t="shared" si="0"/>
        <v>100</v>
      </c>
      <c r="F11" s="63">
        <f t="shared" si="0"/>
        <v>100</v>
      </c>
      <c r="G11" s="63">
        <f t="shared" si="0"/>
        <v>13</v>
      </c>
      <c r="H11" s="212">
        <f t="shared" si="0"/>
        <v>100.00760000000001</v>
      </c>
      <c r="I11" s="212">
        <f t="shared" si="0"/>
        <v>99.99966</v>
      </c>
      <c r="J11" s="63">
        <f t="shared" si="0"/>
        <v>13</v>
      </c>
      <c r="K11" s="72">
        <f t="shared" si="0"/>
        <v>100</v>
      </c>
      <c r="L11" s="72">
        <f>SUM(L8:L10)</f>
        <v>100</v>
      </c>
    </row>
  </sheetData>
  <mergeCells count="7">
    <mergeCell ref="B11:C11"/>
    <mergeCell ref="B4:L4"/>
    <mergeCell ref="B5:B6"/>
    <mergeCell ref="D5:F5"/>
    <mergeCell ref="G5:I5"/>
    <mergeCell ref="J5:L5"/>
    <mergeCell ref="C5:C6"/>
  </mergeCells>
  <hyperlinks>
    <hyperlink ref="A1" location="'Pregled tabela'!A1" display="'Pregled tabela'!A1"/>
  </hyperlinks>
  <pageMargins left="0.7" right="0.7" top="0.75" bottom="0.75" header="0.3" footer="0.3"/>
  <pageSetup orientation="portrait" paperSize="1" r:id="rId2"/>
  <ignoredErrors>
    <ignoredError sqref="J11:L11 D11:I11" formulaRange="1"/>
  </ignoredErrors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BBB74EF-934F-4FF1-A481-8DC1BE1019C4}">
  <dimension ref="B3:L21"/>
  <sheetViews>
    <sheetView workbookViewId="0" topLeftCell="A1">
      <selection pane="topLeft" activeCell="C19" sqref="C19"/>
    </sheetView>
  </sheetViews>
  <sheetFormatPr defaultColWidth="8.834285714285713" defaultRowHeight="15"/>
  <cols>
    <col min="2" max="2" width="8.571428571428571" customWidth="1"/>
    <col min="3" max="3" width="36.285714285714285" customWidth="1"/>
    <col min="4" max="4" width="13.285714285714286" customWidth="1"/>
    <col min="5" max="5" width="14.571428571428571" customWidth="1"/>
    <col min="6" max="6" width="12.285714285714286" customWidth="1"/>
    <col min="7" max="7" width="14.285714285714286" customWidth="1"/>
    <col min="8" max="9" width="12.571428571428571" customWidth="1"/>
    <col min="10" max="10" width="9.714285714285714" customWidth="1"/>
  </cols>
  <sheetData>
    <row r="3" spans="2:10" ht="17" thickBot="1">
      <c r="B3" s="141"/>
      <c r="C3" s="141"/>
      <c r="D3" s="141"/>
      <c r="E3" s="141"/>
      <c r="F3" s="141"/>
      <c r="G3" s="141"/>
      <c r="H3" s="164" t="s">
        <v>538</v>
      </c>
      <c r="J3" s="33"/>
    </row>
    <row r="4" spans="2:8" ht="25" customHeight="1" thickTop="1">
      <c r="B4" s="395" t="s">
        <v>617</v>
      </c>
      <c r="C4" s="395"/>
      <c r="D4" s="395"/>
      <c r="E4" s="395"/>
      <c r="F4" s="395"/>
      <c r="G4" s="395"/>
      <c r="H4" s="395"/>
    </row>
    <row r="5" spans="2:8" ht="16">
      <c r="B5" s="367" t="s">
        <v>143</v>
      </c>
      <c r="C5" s="367" t="s">
        <v>611</v>
      </c>
      <c r="D5" s="374" t="s">
        <v>151</v>
      </c>
      <c r="E5" s="374"/>
      <c r="F5" s="374" t="s">
        <v>157</v>
      </c>
      <c r="G5" s="374"/>
      <c r="H5" s="251" t="s">
        <v>219</v>
      </c>
    </row>
    <row r="6" spans="2:8" ht="17">
      <c r="B6" s="367"/>
      <c r="C6" s="367"/>
      <c r="D6" s="193" t="s">
        <v>206</v>
      </c>
      <c r="E6" s="63" t="s">
        <v>213</v>
      </c>
      <c r="F6" s="193" t="s">
        <v>206</v>
      </c>
      <c r="G6" s="63" t="s">
        <v>213</v>
      </c>
      <c r="H6" s="193" t="s">
        <v>94</v>
      </c>
    </row>
    <row r="7" spans="2:8" ht="15">
      <c r="B7" s="61">
        <v>1</v>
      </c>
      <c r="C7" s="118">
        <v>2</v>
      </c>
      <c r="D7" s="118">
        <v>3</v>
      </c>
      <c r="E7" s="118">
        <v>4</v>
      </c>
      <c r="F7" s="118">
        <v>5</v>
      </c>
      <c r="G7" s="118">
        <v>6</v>
      </c>
      <c r="H7" s="118">
        <v>7</v>
      </c>
    </row>
    <row r="8" spans="2:8" ht="17">
      <c r="B8" s="161" t="s">
        <v>59</v>
      </c>
      <c r="C8" s="411" t="s">
        <v>728</v>
      </c>
      <c r="D8" s="411"/>
      <c r="E8" s="411"/>
      <c r="F8" s="416"/>
      <c r="G8" s="416"/>
      <c r="H8" s="416"/>
    </row>
    <row r="9" spans="2:12" ht="17">
      <c r="B9" s="65" t="s">
        <v>12</v>
      </c>
      <c r="C9" s="228" t="s">
        <v>568</v>
      </c>
      <c r="D9" s="222">
        <v>6331</v>
      </c>
      <c r="E9" s="214">
        <f>D9/D20*100</f>
        <v>17.025682398816727</v>
      </c>
      <c r="F9" s="222">
        <v>19599</v>
      </c>
      <c r="G9" s="214">
        <f>F9/F20*100</f>
        <v>35.307787926282224</v>
      </c>
      <c r="H9" s="231">
        <f>F9/D9*100</f>
        <v>309.57194755962723</v>
      </c>
      <c r="J9" s="15"/>
      <c r="L9" s="15"/>
    </row>
    <row r="10" spans="2:8" ht="17">
      <c r="B10" s="65" t="s">
        <v>29</v>
      </c>
      <c r="C10" s="228" t="s">
        <v>564</v>
      </c>
      <c r="D10" s="224">
        <v>128</v>
      </c>
      <c r="E10" s="214">
        <f>D10/D20*100</f>
        <v>0.3442248218367622</v>
      </c>
      <c r="F10" s="224">
        <v>188</v>
      </c>
      <c r="G10" s="214">
        <f>F10/F20*100</f>
        <v>0.33868381703867845</v>
      </c>
      <c r="H10" s="231">
        <f>F10/D10*100</f>
        <v>146.875</v>
      </c>
    </row>
    <row r="11" spans="2:8" ht="17">
      <c r="B11" s="65" t="s">
        <v>75</v>
      </c>
      <c r="C11" s="228" t="s">
        <v>394</v>
      </c>
      <c r="D11" s="224">
        <v>4</v>
      </c>
      <c r="E11" s="214">
        <f>D11/D20*100</f>
        <v>0.010757025682398818</v>
      </c>
      <c r="F11" s="224">
        <v>5</v>
      </c>
      <c r="G11" s="214">
        <f>F11/F20*100</f>
        <v>0.009007548325496767</v>
      </c>
      <c r="H11" s="231">
        <f>F11/D11*100</f>
        <v>125</v>
      </c>
    </row>
    <row r="12" spans="2:12" ht="16">
      <c r="B12" s="374" t="s">
        <v>198</v>
      </c>
      <c r="C12" s="374"/>
      <c r="D12" s="233">
        <f>SUM(D9:D11)</f>
        <v>6463</v>
      </c>
      <c r="E12" s="179">
        <f>D12/D20*100</f>
        <v>17.38066424633589</v>
      </c>
      <c r="F12" s="233">
        <f>SUM(F9:F11)</f>
        <v>19792</v>
      </c>
      <c r="G12" s="179">
        <f>F12/F20*100</f>
        <v>35.655479291646394</v>
      </c>
      <c r="H12" s="217">
        <f>F12/D12*100</f>
        <v>306.23549435246787</v>
      </c>
      <c r="J12" s="15"/>
      <c r="L12" s="15"/>
    </row>
    <row r="13" spans="2:8" ht="17">
      <c r="B13" s="161" t="s">
        <v>60</v>
      </c>
      <c r="C13" s="248" t="s">
        <v>410</v>
      </c>
      <c r="D13" s="224"/>
      <c r="E13" s="214"/>
      <c r="F13" s="224"/>
      <c r="G13" s="214"/>
      <c r="H13" s="231"/>
    </row>
    <row r="14" spans="2:12" ht="17">
      <c r="B14" s="65" t="s">
        <v>78</v>
      </c>
      <c r="C14" s="228" t="s">
        <v>397</v>
      </c>
      <c r="D14" s="222">
        <v>4978</v>
      </c>
      <c r="E14" s="214">
        <f>D14/D20*100</f>
        <v>13.38711846174533</v>
      </c>
      <c r="F14" s="222">
        <v>5778</v>
      </c>
      <c r="G14" s="214">
        <f>F14/F20*100</f>
        <v>10.409122844944063</v>
      </c>
      <c r="H14" s="231">
        <f t="shared" si="0" ref="H14:H19">F14/D14*100</f>
        <v>116.07071112896745</v>
      </c>
      <c r="J14" s="15"/>
      <c r="L14" s="15"/>
    </row>
    <row r="15" spans="2:12" ht="17">
      <c r="B15" s="65" t="s">
        <v>79</v>
      </c>
      <c r="C15" s="228" t="s">
        <v>621</v>
      </c>
      <c r="D15" s="222">
        <v>14826</v>
      </c>
      <c r="E15" s="214">
        <f>D15/D20*100</f>
        <v>39.87091569181121</v>
      </c>
      <c r="F15" s="222">
        <v>16485</v>
      </c>
      <c r="G15" s="214">
        <f>F15/F20*100</f>
        <v>29.69788682916284</v>
      </c>
      <c r="H15" s="231">
        <f t="shared" si="0"/>
        <v>111.18980169971671</v>
      </c>
      <c r="J15" s="15"/>
      <c r="L15" s="15"/>
    </row>
    <row r="16" spans="2:12" ht="17">
      <c r="B16" s="65" t="s">
        <v>80</v>
      </c>
      <c r="C16" s="228" t="s">
        <v>622</v>
      </c>
      <c r="D16" s="222">
        <v>10199</v>
      </c>
      <c r="E16" s="214">
        <f>D16/D20*100</f>
        <v>27.427726233696383</v>
      </c>
      <c r="F16" s="222">
        <v>12202</v>
      </c>
      <c r="G16" s="214">
        <f>F16/F20*100</f>
        <v>21.98202093354231</v>
      </c>
      <c r="H16" s="231">
        <f t="shared" si="0"/>
        <v>119.63918031179529</v>
      </c>
      <c r="J16" s="15"/>
      <c r="L16" s="15"/>
    </row>
    <row r="17" spans="2:12" ht="16">
      <c r="B17" s="374" t="s">
        <v>199</v>
      </c>
      <c r="C17" s="374"/>
      <c r="D17" s="233">
        <f>SUM(D14:D16)</f>
        <v>30003</v>
      </c>
      <c r="E17" s="179">
        <f>D17/D20*100</f>
        <v>80.68576038725293</v>
      </c>
      <c r="F17" s="233">
        <f>SUM(F14:F16)</f>
        <v>34465</v>
      </c>
      <c r="G17" s="179">
        <f>F17/F20*100</f>
        <v>62.08903060764921</v>
      </c>
      <c r="H17" s="217">
        <f t="shared" si="0"/>
        <v>114.87184614871846</v>
      </c>
      <c r="J17" s="15"/>
      <c r="L17" s="15"/>
    </row>
    <row r="18" spans="2:12" ht="17">
      <c r="B18" s="161" t="s">
        <v>61</v>
      </c>
      <c r="C18" s="248" t="s">
        <v>741</v>
      </c>
      <c r="D18" s="255">
        <v>0</v>
      </c>
      <c r="E18" s="281">
        <f>D18/D20*100</f>
        <v>0</v>
      </c>
      <c r="F18" s="255">
        <v>643</v>
      </c>
      <c r="G18" s="281">
        <f>F18/F20*100</f>
        <v>1.1583707146588842</v>
      </c>
      <c r="H18" s="256" t="s">
        <v>23</v>
      </c>
      <c r="J18" s="15"/>
      <c r="L18" s="15"/>
    </row>
    <row r="19" spans="2:12" ht="17">
      <c r="B19" s="161" t="s">
        <v>62</v>
      </c>
      <c r="C19" s="248" t="s">
        <v>623</v>
      </c>
      <c r="D19" s="255">
        <v>719</v>
      </c>
      <c r="E19" s="281">
        <f>D19/D20*100</f>
        <v>1.9335753664111874</v>
      </c>
      <c r="F19" s="255">
        <v>609</v>
      </c>
      <c r="G19" s="281">
        <f>F19/F20*100</f>
        <v>1.0971193860455062</v>
      </c>
      <c r="H19" s="256">
        <f t="shared" si="0"/>
        <v>84.7009735744089</v>
      </c>
      <c r="J19" s="15"/>
      <c r="L19" s="15"/>
    </row>
    <row r="20" spans="2:12" ht="16">
      <c r="B20" s="63"/>
      <c r="C20" s="251" t="s">
        <v>624</v>
      </c>
      <c r="D20" s="233">
        <f>D12+D17+D18+D19</f>
        <v>37185</v>
      </c>
      <c r="E20" s="217">
        <f>E12+E17+E18+E19</f>
        <v>100</v>
      </c>
      <c r="F20" s="233">
        <f>F12+F17+F18+F19</f>
        <v>55509</v>
      </c>
      <c r="G20" s="217">
        <f>G12+G17+G18+G19</f>
        <v>99.99999999999999</v>
      </c>
      <c r="H20" s="217">
        <f>F20/D20*100</f>
        <v>149.277934651069</v>
      </c>
      <c r="J20" s="15"/>
      <c r="L20" s="15"/>
    </row>
    <row r="21" spans="10:12" ht="15">
      <c r="J21" s="15"/>
      <c r="L21" s="15"/>
    </row>
  </sheetData>
  <mergeCells count="9">
    <mergeCell ref="B17:C17"/>
    <mergeCell ref="B12:C12"/>
    <mergeCell ref="C8:E8"/>
    <mergeCell ref="F8:H8"/>
    <mergeCell ref="B4:H4"/>
    <mergeCell ref="B5:B6"/>
    <mergeCell ref="C5:C6"/>
    <mergeCell ref="D5:E5"/>
    <mergeCell ref="F5:G5"/>
  </mergeCells>
  <hyperlinks>
    <hyperlink ref="A1" location="'Pregled tabela'!A1" display="'Pregled tabela'!A1"/>
  </hyperlinks>
  <pageMargins left="0.7" right="0.7" top="0.75" bottom="0.75" header="0.3" footer="0.3"/>
  <pageSetup orientation="portrait" paperSize="9" r:id="rId2"/>
  <ignoredErrors>
    <ignoredError sqref="E12:F12 F17 E17" formula="1"/>
  </ignoredErrors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26E98C0-5573-42F3-9C76-0D1B184828B8}">
  <dimension ref="B3:Q13"/>
  <sheetViews>
    <sheetView workbookViewId="0" topLeftCell="A1">
      <selection pane="topLeft" activeCell="B5" sqref="B5:B7"/>
    </sheetView>
  </sheetViews>
  <sheetFormatPr defaultColWidth="8.834285714285713" defaultRowHeight="15"/>
  <cols>
    <col min="2" max="2" width="7" customWidth="1"/>
    <col min="3" max="3" width="13.571428571428571" customWidth="1"/>
    <col min="4" max="4" width="11.571428571428571" customWidth="1"/>
    <col min="5" max="5" width="11.857142857142858" customWidth="1"/>
    <col min="6" max="6" width="11.571428571428571" customWidth="1"/>
    <col min="7" max="7" width="12.571428571428571" customWidth="1"/>
    <col min="8" max="8" width="11.571428571428571" customWidth="1"/>
    <col min="9" max="9" width="12.571428571428571" customWidth="1"/>
    <col min="10" max="10" width="10.857142857142858" customWidth="1"/>
    <col min="11" max="11" width="12" customWidth="1"/>
    <col min="12" max="12" width="11.571428571428571" customWidth="1"/>
    <col min="13" max="13" width="12.571428571428571" customWidth="1"/>
    <col min="14" max="14" width="11.571428571428571" customWidth="1"/>
    <col min="15" max="15" width="12.571428571428571" customWidth="1"/>
    <col min="16" max="16" width="12.571428571428571" style="14" customWidth="1"/>
  </cols>
  <sheetData>
    <row r="3" spans="2:16" ht="17" thickBot="1">
      <c r="B3" s="88"/>
      <c r="C3" s="89" t="s">
        <v>11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 t="s">
        <v>435</v>
      </c>
      <c r="P3" s="13"/>
    </row>
    <row r="4" spans="2:16" ht="25" customHeight="1" thickTop="1">
      <c r="B4" s="395" t="s">
        <v>742</v>
      </c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7"/>
    </row>
    <row r="5" spans="2:16" ht="16">
      <c r="B5" s="414" t="s">
        <v>143</v>
      </c>
      <c r="C5" s="415" t="s">
        <v>175</v>
      </c>
      <c r="D5" s="415" t="s">
        <v>151</v>
      </c>
      <c r="E5" s="415"/>
      <c r="F5" s="415"/>
      <c r="G5" s="415"/>
      <c r="H5" s="415"/>
      <c r="I5" s="415"/>
      <c r="J5" s="415" t="s">
        <v>156</v>
      </c>
      <c r="K5" s="415"/>
      <c r="L5" s="415"/>
      <c r="M5" s="415"/>
      <c r="N5" s="415"/>
      <c r="O5" s="415"/>
      <c r="P5" s="38"/>
    </row>
    <row r="6" spans="2:16" ht="16">
      <c r="B6" s="414"/>
      <c r="C6" s="415"/>
      <c r="D6" s="414" t="s">
        <v>625</v>
      </c>
      <c r="E6" s="414"/>
      <c r="F6" s="414" t="s">
        <v>627</v>
      </c>
      <c r="G6" s="414"/>
      <c r="H6" s="415" t="s">
        <v>182</v>
      </c>
      <c r="I6" s="415"/>
      <c r="J6" s="414" t="s">
        <v>625</v>
      </c>
      <c r="K6" s="414"/>
      <c r="L6" s="414" t="s">
        <v>627</v>
      </c>
      <c r="M6" s="414"/>
      <c r="N6" s="415" t="s">
        <v>182</v>
      </c>
      <c r="O6" s="415"/>
      <c r="P6" s="38"/>
    </row>
    <row r="7" spans="2:16" ht="17">
      <c r="B7" s="414"/>
      <c r="C7" s="415"/>
      <c r="D7" s="259" t="s">
        <v>626</v>
      </c>
      <c r="E7" s="259" t="s">
        <v>206</v>
      </c>
      <c r="F7" s="259" t="s">
        <v>626</v>
      </c>
      <c r="G7" s="259" t="s">
        <v>206</v>
      </c>
      <c r="H7" s="260" t="s">
        <v>626</v>
      </c>
      <c r="I7" s="260" t="s">
        <v>206</v>
      </c>
      <c r="J7" s="260" t="s">
        <v>626</v>
      </c>
      <c r="K7" s="259" t="s">
        <v>206</v>
      </c>
      <c r="L7" s="259" t="s">
        <v>626</v>
      </c>
      <c r="M7" s="259" t="s">
        <v>206</v>
      </c>
      <c r="N7" s="259" t="s">
        <v>626</v>
      </c>
      <c r="O7" s="260" t="s">
        <v>206</v>
      </c>
      <c r="P7" s="38"/>
    </row>
    <row r="8" spans="2:16" ht="16">
      <c r="B8" s="261">
        <v>1</v>
      </c>
      <c r="C8" s="262">
        <v>2</v>
      </c>
      <c r="D8" s="262">
        <v>3</v>
      </c>
      <c r="E8" s="262">
        <v>4</v>
      </c>
      <c r="F8" s="262">
        <v>5</v>
      </c>
      <c r="G8" s="262">
        <v>6</v>
      </c>
      <c r="H8" s="262" t="s">
        <v>90</v>
      </c>
      <c r="I8" s="262" t="s">
        <v>91</v>
      </c>
      <c r="J8" s="262">
        <v>9</v>
      </c>
      <c r="K8" s="262">
        <v>10</v>
      </c>
      <c r="L8" s="262">
        <v>11</v>
      </c>
      <c r="M8" s="262">
        <v>12</v>
      </c>
      <c r="N8" s="262" t="s">
        <v>92</v>
      </c>
      <c r="O8" s="262" t="s">
        <v>93</v>
      </c>
      <c r="P8" s="38"/>
    </row>
    <row r="9" spans="2:17" ht="17">
      <c r="B9" s="263" t="s">
        <v>59</v>
      </c>
      <c r="C9" s="258" t="s">
        <v>628</v>
      </c>
      <c r="D9" s="264">
        <v>3555</v>
      </c>
      <c r="E9" s="264">
        <v>193949</v>
      </c>
      <c r="F9" s="264">
        <v>938</v>
      </c>
      <c r="G9" s="264">
        <v>42327</v>
      </c>
      <c r="H9" s="264">
        <f t="shared" si="0" ref="H9:I12">D9+F9</f>
        <v>4493</v>
      </c>
      <c r="I9" s="264">
        <f t="shared" si="0"/>
        <v>236276</v>
      </c>
      <c r="J9" s="264">
        <v>3892</v>
      </c>
      <c r="K9" s="264">
        <v>250321</v>
      </c>
      <c r="L9" s="264">
        <v>1216</v>
      </c>
      <c r="M9" s="264">
        <v>57120</v>
      </c>
      <c r="N9" s="264">
        <f>J9+L9</f>
        <v>5108</v>
      </c>
      <c r="O9" s="264">
        <f>K9+M9</f>
        <v>307441</v>
      </c>
      <c r="P9" s="39"/>
      <c r="Q9" s="34"/>
    </row>
    <row r="10" spans="2:17" ht="17">
      <c r="B10" s="263" t="s">
        <v>60</v>
      </c>
      <c r="C10" s="258" t="s">
        <v>629</v>
      </c>
      <c r="D10" s="264">
        <v>246</v>
      </c>
      <c r="E10" s="264">
        <v>28268</v>
      </c>
      <c r="F10" s="264">
        <v>0</v>
      </c>
      <c r="G10" s="264">
        <v>0</v>
      </c>
      <c r="H10" s="264">
        <f t="shared" si="0"/>
        <v>246</v>
      </c>
      <c r="I10" s="264">
        <f t="shared" si="0"/>
        <v>28268</v>
      </c>
      <c r="J10" s="264">
        <v>197</v>
      </c>
      <c r="K10" s="264">
        <v>32563</v>
      </c>
      <c r="L10" s="264">
        <v>0</v>
      </c>
      <c r="M10" s="264">
        <v>0</v>
      </c>
      <c r="N10" s="264">
        <f>J10+L10</f>
        <v>197</v>
      </c>
      <c r="O10" s="264">
        <f t="shared" si="1" ref="N10:O12">K10+M10</f>
        <v>32563</v>
      </c>
      <c r="P10" s="39"/>
      <c r="Q10" s="34"/>
    </row>
    <row r="11" spans="2:17" ht="17">
      <c r="B11" s="263" t="s">
        <v>61</v>
      </c>
      <c r="C11" s="258" t="s">
        <v>592</v>
      </c>
      <c r="D11" s="264">
        <v>2</v>
      </c>
      <c r="E11" s="264">
        <v>96</v>
      </c>
      <c r="F11" s="264">
        <v>0</v>
      </c>
      <c r="G11" s="264">
        <v>0</v>
      </c>
      <c r="H11" s="264">
        <f t="shared" si="0"/>
        <v>2</v>
      </c>
      <c r="I11" s="264">
        <f t="shared" si="0"/>
        <v>96</v>
      </c>
      <c r="J11" s="264">
        <v>0</v>
      </c>
      <c r="K11" s="264">
        <v>0</v>
      </c>
      <c r="L11" s="264">
        <v>0</v>
      </c>
      <c r="M11" s="264">
        <v>0</v>
      </c>
      <c r="N11" s="264">
        <f t="shared" si="1"/>
        <v>0</v>
      </c>
      <c r="O11" s="264">
        <f t="shared" si="1"/>
        <v>0</v>
      </c>
      <c r="P11" s="39"/>
      <c r="Q11" s="34"/>
    </row>
    <row r="12" spans="2:17" ht="17">
      <c r="B12" s="263" t="s">
        <v>62</v>
      </c>
      <c r="C12" s="258" t="s">
        <v>242</v>
      </c>
      <c r="D12" s="264">
        <v>7</v>
      </c>
      <c r="E12" s="264">
        <v>74</v>
      </c>
      <c r="F12" s="264">
        <v>0</v>
      </c>
      <c r="G12" s="264">
        <v>0</v>
      </c>
      <c r="H12" s="264">
        <f t="shared" si="0"/>
        <v>7</v>
      </c>
      <c r="I12" s="264">
        <f t="shared" si="0"/>
        <v>74</v>
      </c>
      <c r="J12" s="264">
        <v>0</v>
      </c>
      <c r="K12" s="264">
        <v>0</v>
      </c>
      <c r="L12" s="264">
        <v>0</v>
      </c>
      <c r="M12" s="264">
        <v>0</v>
      </c>
      <c r="N12" s="264">
        <f t="shared" si="1"/>
        <v>0</v>
      </c>
      <c r="O12" s="264">
        <f t="shared" si="1"/>
        <v>0</v>
      </c>
      <c r="P12" s="39"/>
      <c r="Q12" s="34"/>
    </row>
    <row r="13" spans="2:17" ht="16">
      <c r="B13" s="282"/>
      <c r="C13" s="283" t="s">
        <v>182</v>
      </c>
      <c r="D13" s="267">
        <f t="shared" si="2" ref="D13:O13">SUM(D9:D12)</f>
        <v>3810</v>
      </c>
      <c r="E13" s="267">
        <f t="shared" si="2"/>
        <v>222387</v>
      </c>
      <c r="F13" s="267">
        <f t="shared" si="2"/>
        <v>938</v>
      </c>
      <c r="G13" s="267">
        <f t="shared" si="2"/>
        <v>42327</v>
      </c>
      <c r="H13" s="267">
        <f t="shared" si="2"/>
        <v>4748</v>
      </c>
      <c r="I13" s="267">
        <f t="shared" si="2"/>
        <v>264714</v>
      </c>
      <c r="J13" s="267">
        <f t="shared" si="2"/>
        <v>4089</v>
      </c>
      <c r="K13" s="267">
        <f t="shared" si="2"/>
        <v>282884</v>
      </c>
      <c r="L13" s="267">
        <f t="shared" si="2"/>
        <v>1216</v>
      </c>
      <c r="M13" s="267">
        <f t="shared" si="2"/>
        <v>57120</v>
      </c>
      <c r="N13" s="267">
        <f>SUM(N9:N12)</f>
        <v>5305</v>
      </c>
      <c r="O13" s="267">
        <f t="shared" si="2"/>
        <v>340004</v>
      </c>
      <c r="P13" s="40"/>
      <c r="Q13" s="35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hyperlinks>
    <hyperlink ref="A1" location="'Pregled tabela'!A1" display="'Pregled tabela'!A1"/>
  </hyperlinks>
  <pageMargins left="0.7" right="0.7" top="0.75" bottom="0.75" header="0.3" footer="0.3"/>
  <pageSetup orientation="portrait" paperSize="9" r:id="rId2"/>
  <ignoredErrors>
    <ignoredError sqref="D13:G13 J13:M13" formulaRange="1"/>
  </ignoredErrors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9CFF821-0181-47CC-8F14-2108DAC029A6}">
  <dimension ref="B3:H23"/>
  <sheetViews>
    <sheetView workbookViewId="0" topLeftCell="A4">
      <selection pane="topLeft" activeCell="O5" sqref="O5"/>
    </sheetView>
  </sheetViews>
  <sheetFormatPr defaultColWidth="13.504285714285713" defaultRowHeight="16"/>
  <cols>
    <col min="1" max="1" width="4.857142857142857" style="1" customWidth="1"/>
    <col min="2" max="2" width="5.857142857142857" style="1" customWidth="1"/>
    <col min="3" max="3" width="37.285714285714285" style="1" customWidth="1"/>
    <col min="4" max="4" width="18.142857142857142" style="1" customWidth="1"/>
    <col min="5" max="5" width="13.571428571428571" style="1" customWidth="1"/>
    <col min="6" max="6" width="15.714285714285714" style="1" customWidth="1"/>
    <col min="7" max="7" width="15" style="1" customWidth="1"/>
    <col min="8" max="8" width="12.571428571428571" style="1" customWidth="1"/>
    <col min="9" max="9" width="9.571428571428571" style="1" customWidth="1"/>
    <col min="10" max="10" width="9.857142857142858" style="1" customWidth="1"/>
    <col min="11" max="16384" width="13.571428571428571" style="1"/>
  </cols>
  <sheetData>
    <row r="3" spans="2:8" ht="20.25" customHeight="1" thickBot="1">
      <c r="B3" s="234"/>
      <c r="C3" s="234"/>
      <c r="D3" s="234"/>
      <c r="E3" s="234"/>
      <c r="F3" s="234"/>
      <c r="G3" s="234"/>
      <c r="H3" s="363" t="s">
        <v>435</v>
      </c>
    </row>
    <row r="4" spans="2:8" ht="37.5" customHeight="1" thickTop="1">
      <c r="B4" s="366" t="s">
        <v>755</v>
      </c>
      <c r="C4" s="366"/>
      <c r="D4" s="366"/>
      <c r="E4" s="366"/>
      <c r="F4" s="366"/>
      <c r="G4" s="366"/>
      <c r="H4" s="366"/>
    </row>
    <row r="5" spans="2:8" ht="35.25" customHeight="1">
      <c r="B5" s="367" t="s">
        <v>143</v>
      </c>
      <c r="C5" s="367" t="s">
        <v>630</v>
      </c>
      <c r="D5" s="367" t="s">
        <v>756</v>
      </c>
      <c r="E5" s="367"/>
      <c r="F5" s="367"/>
      <c r="G5" s="367"/>
      <c r="H5" s="367"/>
    </row>
    <row r="6" spans="2:8" ht="19.5" customHeight="1">
      <c r="B6" s="367"/>
      <c r="C6" s="367"/>
      <c r="D6" s="367" t="s">
        <v>151</v>
      </c>
      <c r="E6" s="367"/>
      <c r="F6" s="367" t="s">
        <v>156</v>
      </c>
      <c r="G6" s="367"/>
      <c r="H6" s="63" t="s">
        <v>215</v>
      </c>
    </row>
    <row r="7" spans="2:8" ht="19.5" customHeight="1">
      <c r="B7" s="367"/>
      <c r="C7" s="367"/>
      <c r="D7" s="63" t="s">
        <v>206</v>
      </c>
      <c r="E7" s="63" t="s">
        <v>213</v>
      </c>
      <c r="F7" s="63" t="s">
        <v>206</v>
      </c>
      <c r="G7" s="63" t="s">
        <v>213</v>
      </c>
      <c r="H7" s="63" t="s">
        <v>94</v>
      </c>
    </row>
    <row r="8" spans="2:8" ht="16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</row>
    <row r="9" spans="2:8" ht="16" customHeight="1">
      <c r="B9" s="65" t="s">
        <v>59</v>
      </c>
      <c r="C9" s="70" t="s">
        <v>678</v>
      </c>
      <c r="D9" s="68">
        <v>74915</v>
      </c>
      <c r="E9" s="284">
        <f>D9/D$12*100</f>
        <v>45.18068656068318</v>
      </c>
      <c r="F9" s="68">
        <v>134850</v>
      </c>
      <c r="G9" s="284">
        <f>F9/F$12*100</f>
        <v>99.54600819399845</v>
      </c>
      <c r="H9" s="68">
        <f>F9/D9*100</f>
        <v>180.00400453847695</v>
      </c>
    </row>
    <row r="10" spans="2:8" ht="16" customHeight="1">
      <c r="B10" s="65" t="s">
        <v>60</v>
      </c>
      <c r="C10" s="70" t="s">
        <v>679</v>
      </c>
      <c r="D10" s="68">
        <v>90897</v>
      </c>
      <c r="E10" s="284">
        <f>D10/D$12*100</f>
        <v>54.81931343931682</v>
      </c>
      <c r="F10" s="68">
        <v>267</v>
      </c>
      <c r="G10" s="284">
        <f>F10/F$12*100</f>
        <v>0.1970988816299413</v>
      </c>
      <c r="H10" s="68">
        <f t="shared" si="0" ref="H10">F10/D10*100</f>
        <v>0.29373906729595034</v>
      </c>
    </row>
    <row r="11" spans="2:8" ht="16" customHeight="1">
      <c r="B11" s="65" t="s">
        <v>61</v>
      </c>
      <c r="C11" s="70" t="s">
        <v>681</v>
      </c>
      <c r="D11" s="68">
        <v>0</v>
      </c>
      <c r="E11" s="284">
        <f>D11/D12*100</f>
        <v>0</v>
      </c>
      <c r="F11" s="68">
        <v>348</v>
      </c>
      <c r="G11" s="284">
        <v>0</v>
      </c>
      <c r="H11" s="68" t="s">
        <v>23</v>
      </c>
    </row>
    <row r="12" spans="2:8" ht="16" customHeight="1">
      <c r="B12" s="63"/>
      <c r="C12" s="63" t="s">
        <v>182</v>
      </c>
      <c r="D12" s="69">
        <f>SUM(D9:D11)</f>
        <v>165812</v>
      </c>
      <c r="E12" s="69">
        <f>SUM(E9:E11)</f>
        <v>100</v>
      </c>
      <c r="F12" s="69">
        <f>SUM(F9:F11)</f>
        <v>135465</v>
      </c>
      <c r="G12" s="69">
        <v>100</v>
      </c>
      <c r="H12" s="69">
        <f>F12/D12*100</f>
        <v>81.69794707258824</v>
      </c>
    </row>
    <row r="13" spans="2:8" ht="16" customHeight="1">
      <c r="B13" s="65" t="s">
        <v>62</v>
      </c>
      <c r="C13" s="70" t="s">
        <v>631</v>
      </c>
      <c r="D13" s="68">
        <v>165812</v>
      </c>
      <c r="E13" s="68">
        <f>D13/D15*100</f>
        <v>100</v>
      </c>
      <c r="F13" s="68">
        <v>135465</v>
      </c>
      <c r="G13" s="68">
        <f>F13/F15*100</f>
        <v>100</v>
      </c>
      <c r="H13" s="68">
        <f>F13/D13*100</f>
        <v>81.69794707258824</v>
      </c>
    </row>
    <row r="14" spans="2:8" ht="16" customHeight="1">
      <c r="B14" s="65" t="s">
        <v>63</v>
      </c>
      <c r="C14" s="70" t="s">
        <v>680</v>
      </c>
      <c r="D14" s="68">
        <v>0</v>
      </c>
      <c r="E14" s="68">
        <v>0</v>
      </c>
      <c r="F14" s="68">
        <v>0</v>
      </c>
      <c r="G14" s="68">
        <v>0</v>
      </c>
      <c r="H14" s="68" t="s">
        <v>23</v>
      </c>
    </row>
    <row r="15" spans="2:8" ht="16" customHeight="1">
      <c r="B15" s="285"/>
      <c r="C15" s="63" t="s">
        <v>182</v>
      </c>
      <c r="D15" s="69">
        <f>SUM(D13:D14)</f>
        <v>165812</v>
      </c>
      <c r="E15" s="69">
        <f>SUM(E13:E14)</f>
        <v>100</v>
      </c>
      <c r="F15" s="69">
        <f>SUM(F13:F14)</f>
        <v>135465</v>
      </c>
      <c r="G15" s="69">
        <v>100</v>
      </c>
      <c r="H15" s="69">
        <f>F15/D15*100</f>
        <v>81.69794707258824</v>
      </c>
    </row>
    <row r="17" spans="4:6" ht="16">
      <c r="D17" s="51"/>
      <c r="F17" s="51"/>
    </row>
    <row r="18" spans="4:6" ht="16">
      <c r="D18" s="51"/>
      <c r="F18" s="51"/>
    </row>
    <row r="19" spans="4:4" ht="16">
      <c r="D19" s="51"/>
    </row>
    <row r="20" spans="4:6" ht="16">
      <c r="D20" s="51"/>
      <c r="F20" s="51"/>
    </row>
    <row r="21" spans="4:6" ht="16">
      <c r="D21" s="51"/>
      <c r="F21" s="51"/>
    </row>
    <row r="23" spans="4:6" ht="16">
      <c r="D23" s="51"/>
      <c r="F23" s="51"/>
    </row>
  </sheetData>
  <mergeCells count="6">
    <mergeCell ref="B4:H4"/>
    <mergeCell ref="B5:B7"/>
    <mergeCell ref="C5:C7"/>
    <mergeCell ref="D5:H5"/>
    <mergeCell ref="D6:E6"/>
    <mergeCell ref="F6:G6"/>
  </mergeCells>
  <hyperlinks>
    <hyperlink ref="A1" location="'Pregled tabela'!A1" display="'Pregled tabela'!A1"/>
  </hyperlinks>
  <pageMargins left="0.7" right="0.7" top="0.75" bottom="0.75" header="0.3" footer="0.3"/>
  <pageSetup orientation="portrait" paperSize="1" r:id="rId2"/>
  <ignoredErrors>
    <ignoredError sqref="F12 D12" formulaRange="1"/>
  </ignoredErrors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714B2F1-05E6-4AC4-AA0B-54661F4C4554}">
  <dimension ref="B3:I13"/>
  <sheetViews>
    <sheetView workbookViewId="0" topLeftCell="A1">
      <selection pane="topLeft" activeCell="C8" sqref="C8"/>
    </sheetView>
  </sheetViews>
  <sheetFormatPr defaultColWidth="8.834285714285713" defaultRowHeight="15"/>
  <cols>
    <col min="2" max="2" width="7.714285714285714" customWidth="1"/>
    <col min="3" max="3" width="17.571428571428573" customWidth="1"/>
    <col min="4" max="4" width="17.142857142857142" customWidth="1"/>
    <col min="5" max="5" width="19.285714285714285" customWidth="1"/>
    <col min="6" max="6" width="17.571428571428573" customWidth="1"/>
    <col min="7" max="7" width="16.714285714285715" customWidth="1"/>
    <col min="10" max="10" width="10.142857142857142" bestFit="1" customWidth="1"/>
    <col min="12" max="12" width="11.142857142857142" bestFit="1" customWidth="1"/>
  </cols>
  <sheetData>
    <row r="3" spans="2:9" ht="17" thickBot="1">
      <c r="B3" s="60"/>
      <c r="C3" s="60"/>
      <c r="D3" s="60"/>
      <c r="E3" s="60"/>
      <c r="F3" s="60"/>
      <c r="G3" s="299"/>
      <c r="H3" s="60"/>
      <c r="I3" s="60"/>
    </row>
    <row r="4" spans="2:9" ht="25" customHeight="1" thickTop="1">
      <c r="B4" s="395" t="s">
        <v>670</v>
      </c>
      <c r="C4" s="395"/>
      <c r="D4" s="395"/>
      <c r="E4" s="395"/>
      <c r="F4" s="395"/>
      <c r="G4" s="395"/>
      <c r="H4" s="395"/>
      <c r="I4" s="395"/>
    </row>
    <row r="5" spans="2:9" ht="16">
      <c r="B5" s="367" t="s">
        <v>143</v>
      </c>
      <c r="C5" s="367" t="s">
        <v>743</v>
      </c>
      <c r="D5" s="367" t="s">
        <v>152</v>
      </c>
      <c r="E5" s="367"/>
      <c r="F5" s="367" t="s">
        <v>158</v>
      </c>
      <c r="G5" s="367"/>
      <c r="H5" s="367" t="s">
        <v>215</v>
      </c>
      <c r="I5" s="367"/>
    </row>
    <row r="6" spans="2:9" ht="17">
      <c r="B6" s="367"/>
      <c r="C6" s="367"/>
      <c r="D6" s="367" t="s">
        <v>626</v>
      </c>
      <c r="E6" s="63" t="s">
        <v>632</v>
      </c>
      <c r="F6" s="367" t="s">
        <v>626</v>
      </c>
      <c r="G6" s="63" t="s">
        <v>632</v>
      </c>
      <c r="H6" s="367"/>
      <c r="I6" s="367"/>
    </row>
    <row r="7" spans="2:9" ht="17">
      <c r="B7" s="367"/>
      <c r="C7" s="367"/>
      <c r="D7" s="367"/>
      <c r="E7" s="300" t="s">
        <v>633</v>
      </c>
      <c r="F7" s="367"/>
      <c r="G7" s="300" t="s">
        <v>633</v>
      </c>
      <c r="H7" s="63" t="s">
        <v>94</v>
      </c>
      <c r="I7" s="63" t="s">
        <v>138</v>
      </c>
    </row>
    <row r="8" spans="2:9" ht="15">
      <c r="B8" s="118">
        <v>1</v>
      </c>
      <c r="C8" s="61">
        <v>2</v>
      </c>
      <c r="D8" s="61">
        <v>3</v>
      </c>
      <c r="E8" s="61">
        <v>4</v>
      </c>
      <c r="F8" s="118">
        <v>5</v>
      </c>
      <c r="G8" s="118">
        <v>6</v>
      </c>
      <c r="H8" s="118">
        <v>7</v>
      </c>
      <c r="I8" s="61">
        <v>8</v>
      </c>
    </row>
    <row r="9" spans="2:9" ht="17">
      <c r="B9" s="100" t="s">
        <v>59</v>
      </c>
      <c r="C9" s="66" t="s">
        <v>672</v>
      </c>
      <c r="D9" s="68">
        <v>2904006</v>
      </c>
      <c r="E9" s="68">
        <v>50796739</v>
      </c>
      <c r="F9" s="222">
        <v>2948382</v>
      </c>
      <c r="G9" s="222">
        <v>50409836</v>
      </c>
      <c r="H9" s="249">
        <f t="shared" si="0" ref="H9:I11">F9/D9*100</f>
        <v>101.52809601633055</v>
      </c>
      <c r="I9" s="74">
        <f t="shared" si="0"/>
        <v>99.23833102750946</v>
      </c>
    </row>
    <row r="10" spans="2:9" ht="17">
      <c r="B10" s="100" t="s">
        <v>60</v>
      </c>
      <c r="C10" s="66" t="s">
        <v>669</v>
      </c>
      <c r="D10" s="68">
        <v>86798952</v>
      </c>
      <c r="E10" s="68">
        <v>229735918</v>
      </c>
      <c r="F10" s="222">
        <v>89945141</v>
      </c>
      <c r="G10" s="222">
        <v>246167292</v>
      </c>
      <c r="H10" s="249">
        <f>F10/D10*100</f>
        <v>103.62468546855266</v>
      </c>
      <c r="I10" s="74">
        <f t="shared" si="0"/>
        <v>107.1522877846206</v>
      </c>
    </row>
    <row r="11" spans="2:9" ht="16">
      <c r="B11" s="374" t="s">
        <v>182</v>
      </c>
      <c r="C11" s="374"/>
      <c r="D11" s="69">
        <f>D9+D10</f>
        <v>89702958</v>
      </c>
      <c r="E11" s="69">
        <f>E9+E10</f>
        <v>280532657</v>
      </c>
      <c r="F11" s="69">
        <f t="shared" si="1" ref="F11:G11">F9+F10</f>
        <v>92893523</v>
      </c>
      <c r="G11" s="69">
        <f t="shared" si="1"/>
        <v>296577128</v>
      </c>
      <c r="H11" s="232">
        <f>F11/D11*100</f>
        <v>103.55681135955406</v>
      </c>
      <c r="I11" s="72">
        <f t="shared" si="0"/>
        <v>105.71928814690548</v>
      </c>
    </row>
    <row r="13" spans="2:2" ht="15">
      <c r="B13" s="76"/>
    </row>
  </sheetData>
  <mergeCells count="9">
    <mergeCell ref="B11:C11"/>
    <mergeCell ref="B4:I4"/>
    <mergeCell ref="B5:B7"/>
    <mergeCell ref="C5:C7"/>
    <mergeCell ref="D5:E5"/>
    <mergeCell ref="F5:G5"/>
    <mergeCell ref="D6:D7"/>
    <mergeCell ref="F6:F7"/>
    <mergeCell ref="H5:I6"/>
  </mergeCells>
  <hyperlinks>
    <hyperlink ref="A1" location="'Pregled tabela'!A1" display="'Pregled tabela'!A1"/>
  </hyperlinks>
  <pageMargins left="0.7" right="0.7" top="0.75" bottom="0.75" header="0.3" footer="0.3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67BD0AD-9584-4C01-9298-0AD77080E21D}">
  <dimension ref="B3:M14"/>
  <sheetViews>
    <sheetView workbookViewId="0" topLeftCell="A3"/>
  </sheetViews>
  <sheetFormatPr defaultColWidth="8.834285714285713" defaultRowHeight="15"/>
  <cols>
    <col min="2" max="2" width="9.857142857142858" customWidth="1"/>
    <col min="3" max="3" width="13.142857142857142" customWidth="1"/>
    <col min="4" max="4" width="19" customWidth="1"/>
    <col min="5" max="5" width="12.571428571428571" customWidth="1"/>
    <col min="6" max="6" width="17.857142857142858" customWidth="1"/>
    <col min="7" max="8" width="14.714285714285714" customWidth="1"/>
    <col min="9" max="9" width="11.857142857142858" customWidth="1"/>
    <col min="10" max="10" width="13.571428571428571" customWidth="1"/>
    <col min="11" max="11" width="15.142857142857142" customWidth="1"/>
    <col min="12" max="12" width="8" customWidth="1"/>
    <col min="13" max="13" width="10.142857142857142" bestFit="1" customWidth="1"/>
  </cols>
  <sheetData>
    <row r="3" spans="2:11" ht="17" thickBot="1">
      <c r="B3" s="60"/>
      <c r="C3" s="60"/>
      <c r="D3" s="60"/>
      <c r="E3" s="60"/>
      <c r="F3" s="60"/>
      <c r="G3" s="299"/>
      <c r="H3" s="60"/>
      <c r="I3" s="60"/>
      <c r="J3" s="60"/>
      <c r="K3" s="60"/>
    </row>
    <row r="4" spans="2:11" ht="25" customHeight="1" thickTop="1">
      <c r="B4" s="417" t="s">
        <v>671</v>
      </c>
      <c r="C4" s="417"/>
      <c r="D4" s="417"/>
      <c r="E4" s="417"/>
      <c r="F4" s="417"/>
      <c r="G4" s="417"/>
      <c r="H4" s="417"/>
      <c r="I4" s="417"/>
      <c r="J4" s="417"/>
      <c r="K4" s="417"/>
    </row>
    <row r="5" spans="2:11" ht="16">
      <c r="B5" s="374" t="s">
        <v>143</v>
      </c>
      <c r="C5" s="367" t="s">
        <v>151</v>
      </c>
      <c r="D5" s="367"/>
      <c r="E5" s="367"/>
      <c r="F5" s="367"/>
      <c r="G5" s="367" t="s">
        <v>156</v>
      </c>
      <c r="H5" s="367"/>
      <c r="I5" s="367"/>
      <c r="J5" s="367"/>
      <c r="K5" s="367" t="s">
        <v>636</v>
      </c>
    </row>
    <row r="6" spans="2:11" ht="16">
      <c r="B6" s="374"/>
      <c r="C6" s="367" t="s">
        <v>634</v>
      </c>
      <c r="D6" s="367"/>
      <c r="E6" s="367" t="s">
        <v>635</v>
      </c>
      <c r="F6" s="367"/>
      <c r="G6" s="367" t="s">
        <v>634</v>
      </c>
      <c r="H6" s="367"/>
      <c r="I6" s="367" t="s">
        <v>635</v>
      </c>
      <c r="J6" s="367"/>
      <c r="K6" s="367"/>
    </row>
    <row r="7" spans="2:11" ht="34">
      <c r="B7" s="374"/>
      <c r="C7" s="63" t="s">
        <v>626</v>
      </c>
      <c r="D7" s="63" t="s">
        <v>660</v>
      </c>
      <c r="E7" s="63" t="s">
        <v>626</v>
      </c>
      <c r="F7" s="63" t="s">
        <v>660</v>
      </c>
      <c r="G7" s="63" t="s">
        <v>626</v>
      </c>
      <c r="H7" s="63" t="s">
        <v>660</v>
      </c>
      <c r="I7" s="63" t="s">
        <v>626</v>
      </c>
      <c r="J7" s="63" t="s">
        <v>660</v>
      </c>
      <c r="K7" s="367"/>
    </row>
    <row r="8" spans="2:11" ht="1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  <c r="I8" s="61">
        <v>8</v>
      </c>
      <c r="J8" s="61">
        <v>9</v>
      </c>
      <c r="K8" s="61">
        <v>10</v>
      </c>
    </row>
    <row r="9" spans="2:13" ht="16">
      <c r="B9" s="100" t="s">
        <v>59</v>
      </c>
      <c r="C9" s="68">
        <v>1604852</v>
      </c>
      <c r="D9" s="68">
        <v>19076973</v>
      </c>
      <c r="E9" s="222">
        <v>854346</v>
      </c>
      <c r="F9" s="68">
        <v>21852816</v>
      </c>
      <c r="G9" s="222">
        <v>1610183</v>
      </c>
      <c r="H9" s="68">
        <v>20132733</v>
      </c>
      <c r="I9" s="222">
        <v>880899</v>
      </c>
      <c r="J9" s="68">
        <v>22070376</v>
      </c>
      <c r="K9" s="100" t="s">
        <v>39</v>
      </c>
      <c r="M9" s="15"/>
    </row>
    <row r="10" spans="2:11" ht="16">
      <c r="B10" s="100" t="s">
        <v>60</v>
      </c>
      <c r="C10" s="68">
        <v>55283</v>
      </c>
      <c r="D10" s="68">
        <v>2356277</v>
      </c>
      <c r="E10" s="222">
        <v>39261</v>
      </c>
      <c r="F10" s="68">
        <v>2437358</v>
      </c>
      <c r="G10" s="222">
        <v>57273</v>
      </c>
      <c r="H10" s="68">
        <v>1673127</v>
      </c>
      <c r="I10" s="222">
        <v>43166</v>
      </c>
      <c r="J10" s="68">
        <v>1996708</v>
      </c>
      <c r="K10" s="100" t="s">
        <v>124</v>
      </c>
    </row>
    <row r="11" spans="2:11" ht="16">
      <c r="B11" s="100" t="s">
        <v>61</v>
      </c>
      <c r="C11" s="68">
        <v>228118</v>
      </c>
      <c r="D11" s="68">
        <v>1531953</v>
      </c>
      <c r="E11" s="222">
        <v>122146</v>
      </c>
      <c r="F11" s="68">
        <v>3541362</v>
      </c>
      <c r="G11" s="222">
        <v>235324</v>
      </c>
      <c r="H11" s="68">
        <v>1167584</v>
      </c>
      <c r="I11" s="222">
        <v>121537</v>
      </c>
      <c r="J11" s="68">
        <v>3369308</v>
      </c>
      <c r="K11" s="100" t="s">
        <v>637</v>
      </c>
    </row>
    <row r="12" spans="2:11" ht="16">
      <c r="B12" s="193" t="s">
        <v>182</v>
      </c>
      <c r="C12" s="69">
        <f t="shared" si="0" ref="C12:J12">C9+C10+C11</f>
        <v>1888253</v>
      </c>
      <c r="D12" s="69">
        <f t="shared" si="0"/>
        <v>22965203</v>
      </c>
      <c r="E12" s="233">
        <f t="shared" si="0"/>
        <v>1015753</v>
      </c>
      <c r="F12" s="69">
        <f t="shared" si="0"/>
        <v>27831536</v>
      </c>
      <c r="G12" s="233">
        <f t="shared" si="0"/>
        <v>1902780</v>
      </c>
      <c r="H12" s="69">
        <f t="shared" si="0"/>
        <v>22973444</v>
      </c>
      <c r="I12" s="233">
        <f t="shared" si="0"/>
        <v>1045602</v>
      </c>
      <c r="J12" s="69">
        <f t="shared" si="0"/>
        <v>27436392</v>
      </c>
      <c r="K12" s="301"/>
    </row>
    <row r="14" spans="2:9" ht="15">
      <c r="B14" s="76"/>
      <c r="H14" s="15"/>
      <c r="I14" s="15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hyperlinks>
    <hyperlink ref="A1" location="'Pregled tabela'!A1" display="'Pregled tabela'!A1"/>
  </hyperlinks>
  <pageMargins left="0.7" right="0.7" top="0.75" bottom="0.75" header="0.3" footer="0.3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6AD69DB-6AA0-416E-97A1-F5ADD7842C15}">
  <dimension ref="B3:N16"/>
  <sheetViews>
    <sheetView workbookViewId="0" topLeftCell="A1">
      <selection pane="topLeft" activeCell="B13" sqref="B13"/>
    </sheetView>
  </sheetViews>
  <sheetFormatPr defaultColWidth="8.834285714285713" defaultRowHeight="15"/>
  <cols>
    <col min="2" max="2" width="5.714285714285714" customWidth="1"/>
    <col min="3" max="3" width="18.571428571428573" customWidth="1"/>
    <col min="4" max="4" width="12.857142857142858" customWidth="1"/>
    <col min="5" max="5" width="17.857142857142858" customWidth="1"/>
    <col min="6" max="6" width="13.714285714285714" customWidth="1"/>
    <col min="7" max="7" width="18.285714285714285" customWidth="1"/>
    <col min="8" max="8" width="9.714285714285714" customWidth="1"/>
    <col min="9" max="9" width="9.285714285714286" bestFit="1" customWidth="1"/>
    <col min="10" max="13" width="10.142857142857142" bestFit="1" customWidth="1"/>
  </cols>
  <sheetData>
    <row r="3" spans="2:9" ht="16" thickBot="1">
      <c r="B3" s="60"/>
      <c r="C3" s="60"/>
      <c r="D3" s="60"/>
      <c r="E3" s="60"/>
      <c r="F3" s="60"/>
      <c r="G3" s="60"/>
      <c r="H3" s="60"/>
      <c r="I3" s="60"/>
    </row>
    <row r="4" spans="2:9" ht="25" customHeight="1" thickTop="1">
      <c r="B4" s="395" t="s">
        <v>668</v>
      </c>
      <c r="C4" s="395"/>
      <c r="D4" s="395"/>
      <c r="E4" s="395"/>
      <c r="F4" s="395"/>
      <c r="G4" s="395"/>
      <c r="H4" s="395"/>
      <c r="I4" s="395"/>
    </row>
    <row r="5" spans="2:9" ht="16">
      <c r="B5" s="367" t="s">
        <v>143</v>
      </c>
      <c r="C5" s="367" t="s">
        <v>638</v>
      </c>
      <c r="D5" s="367" t="s">
        <v>152</v>
      </c>
      <c r="E5" s="367"/>
      <c r="F5" s="367" t="s">
        <v>158</v>
      </c>
      <c r="G5" s="367"/>
      <c r="H5" s="367" t="s">
        <v>215</v>
      </c>
      <c r="I5" s="367"/>
    </row>
    <row r="6" spans="2:9" ht="17">
      <c r="B6" s="367"/>
      <c r="C6" s="367"/>
      <c r="D6" s="418" t="s">
        <v>626</v>
      </c>
      <c r="E6" s="300" t="s">
        <v>632</v>
      </c>
      <c r="F6" s="418" t="s">
        <v>626</v>
      </c>
      <c r="G6" s="300" t="s">
        <v>632</v>
      </c>
      <c r="H6" s="367"/>
      <c r="I6" s="367"/>
    </row>
    <row r="7" spans="2:9" ht="17">
      <c r="B7" s="367"/>
      <c r="C7" s="367"/>
      <c r="D7" s="418"/>
      <c r="E7" s="300" t="s">
        <v>633</v>
      </c>
      <c r="F7" s="418"/>
      <c r="G7" s="300" t="s">
        <v>633</v>
      </c>
      <c r="H7" s="367"/>
      <c r="I7" s="367"/>
    </row>
    <row r="8" spans="2:9" ht="15">
      <c r="B8" s="118">
        <v>1</v>
      </c>
      <c r="C8" s="61">
        <v>2</v>
      </c>
      <c r="D8" s="61">
        <v>3</v>
      </c>
      <c r="E8" s="61">
        <v>4</v>
      </c>
      <c r="F8" s="118">
        <v>5</v>
      </c>
      <c r="G8" s="118">
        <v>6</v>
      </c>
      <c r="H8" s="118" t="s">
        <v>122</v>
      </c>
      <c r="I8" s="61" t="s">
        <v>123</v>
      </c>
    </row>
    <row r="9" spans="2:14" ht="17">
      <c r="B9" s="100" t="s">
        <v>59</v>
      </c>
      <c r="C9" s="66" t="s">
        <v>252</v>
      </c>
      <c r="D9" s="68">
        <v>9805905</v>
      </c>
      <c r="E9" s="68">
        <v>17469570</v>
      </c>
      <c r="F9" s="222">
        <v>10300527</v>
      </c>
      <c r="G9" s="222">
        <v>19383729</v>
      </c>
      <c r="H9" s="249">
        <f t="shared" si="0" ref="H9:I11">F9/D9*100</f>
        <v>105.04412392328908</v>
      </c>
      <c r="I9" s="74">
        <f t="shared" si="0"/>
        <v>110.95710426759216</v>
      </c>
      <c r="K9" s="15"/>
      <c r="L9" s="15"/>
      <c r="M9" s="15"/>
      <c r="N9" s="15"/>
    </row>
    <row r="10" spans="2:14" ht="16">
      <c r="B10" s="100" t="s">
        <v>60</v>
      </c>
      <c r="C10" s="108" t="s">
        <v>639</v>
      </c>
      <c r="D10" s="68">
        <v>76993047</v>
      </c>
      <c r="E10" s="68">
        <v>212266348</v>
      </c>
      <c r="F10" s="222">
        <v>79644614</v>
      </c>
      <c r="G10" s="222">
        <v>226783563</v>
      </c>
      <c r="H10" s="249">
        <f t="shared" si="0"/>
        <v>103.44390448659604</v>
      </c>
      <c r="I10" s="74">
        <f t="shared" si="0"/>
        <v>106.83915049972971</v>
      </c>
      <c r="K10" s="15"/>
      <c r="L10" s="15"/>
      <c r="M10" s="15"/>
      <c r="N10" s="15"/>
    </row>
    <row r="11" spans="2:14" ht="16">
      <c r="B11" s="374" t="s">
        <v>182</v>
      </c>
      <c r="C11" s="374"/>
      <c r="D11" s="69">
        <f>D9+D10</f>
        <v>86798952</v>
      </c>
      <c r="E11" s="69">
        <f>E9+E10</f>
        <v>229735918</v>
      </c>
      <c r="F11" s="233">
        <f>F9+F10</f>
        <v>89945141</v>
      </c>
      <c r="G11" s="233">
        <f>G9+G10</f>
        <v>246167292</v>
      </c>
      <c r="H11" s="232">
        <f t="shared" si="0"/>
        <v>103.62468546855266</v>
      </c>
      <c r="I11" s="72">
        <f t="shared" si="0"/>
        <v>107.1522877846206</v>
      </c>
      <c r="K11" s="15"/>
      <c r="L11" s="15"/>
      <c r="M11" s="15"/>
      <c r="N11" s="15"/>
    </row>
    <row r="12" spans="2:14" ht="16">
      <c r="B12" s="309"/>
      <c r="C12" s="309"/>
      <c r="D12" s="310"/>
      <c r="E12" s="310"/>
      <c r="F12" s="311"/>
      <c r="G12" s="311"/>
      <c r="H12" s="312"/>
      <c r="I12" s="313"/>
      <c r="K12" s="15"/>
      <c r="L12" s="15"/>
      <c r="M12" s="15"/>
      <c r="N12" s="15"/>
    </row>
    <row r="13" spans="2:14" ht="15">
      <c r="B13" s="76" t="s">
        <v>640</v>
      </c>
      <c r="C13" s="52"/>
      <c r="M13" s="15"/>
      <c r="N13" s="15"/>
    </row>
    <row r="15" spans="2:2" ht="15">
      <c r="B15" s="302"/>
    </row>
    <row r="16" spans="6:7" ht="15">
      <c r="F16" s="15"/>
      <c r="G16" s="15"/>
    </row>
  </sheetData>
  <mergeCells count="9">
    <mergeCell ref="B11:C11"/>
    <mergeCell ref="B4:I4"/>
    <mergeCell ref="B5:B7"/>
    <mergeCell ref="C5:C7"/>
    <mergeCell ref="D5:E5"/>
    <mergeCell ref="F5:G5"/>
    <mergeCell ref="H5:I7"/>
    <mergeCell ref="D6:D7"/>
    <mergeCell ref="F6:F7"/>
  </mergeCells>
  <hyperlinks>
    <hyperlink ref="A1" location="'Pregled tabela'!A1" display="'Pregled tabela'!A1"/>
  </hyperlinks>
  <pageMargins left="0.7" right="0.7" top="0.75" bottom="0.75" header="0.3" footer="0.3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8A71B51-F2B1-4803-9862-158589ECE74E}">
  <dimension ref="B3:M18"/>
  <sheetViews>
    <sheetView workbookViewId="0" topLeftCell="A1">
      <selection pane="topLeft" activeCell="B5" sqref="B5:B7"/>
    </sheetView>
  </sheetViews>
  <sheetFormatPr defaultColWidth="8.834285714285713" defaultRowHeight="15"/>
  <cols>
    <col min="2" max="2" width="10.571428571428571" customWidth="1"/>
    <col min="3" max="3" width="14.714285714285714" customWidth="1"/>
    <col min="4" max="4" width="17" customWidth="1"/>
    <col min="5" max="5" width="14.142857142857142" customWidth="1"/>
    <col min="6" max="6" width="15.714285714285714" customWidth="1"/>
    <col min="7" max="7" width="15" customWidth="1"/>
    <col min="8" max="8" width="14.142857142857142" customWidth="1"/>
    <col min="9" max="9" width="12.142857142857142" customWidth="1"/>
    <col min="10" max="10" width="14.571428571428571" customWidth="1"/>
    <col min="11" max="11" width="13.857142857142858" customWidth="1"/>
  </cols>
  <sheetData>
    <row r="3" spans="2:11" ht="16" thickBot="1"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2:11" ht="25" customHeight="1" thickTop="1">
      <c r="B4" s="417" t="s">
        <v>682</v>
      </c>
      <c r="C4" s="417"/>
      <c r="D4" s="417"/>
      <c r="E4" s="417"/>
      <c r="F4" s="417"/>
      <c r="G4" s="417"/>
      <c r="H4" s="417"/>
      <c r="I4" s="417"/>
      <c r="J4" s="417"/>
      <c r="K4" s="417"/>
    </row>
    <row r="5" spans="2:11" ht="16">
      <c r="B5" s="374" t="s">
        <v>143</v>
      </c>
      <c r="C5" s="367" t="s">
        <v>151</v>
      </c>
      <c r="D5" s="367"/>
      <c r="E5" s="367"/>
      <c r="F5" s="367"/>
      <c r="G5" s="367" t="s">
        <v>156</v>
      </c>
      <c r="H5" s="367"/>
      <c r="I5" s="367"/>
      <c r="J5" s="367"/>
      <c r="K5" s="367" t="s">
        <v>636</v>
      </c>
    </row>
    <row r="6" spans="2:11" ht="16">
      <c r="B6" s="374"/>
      <c r="C6" s="367" t="s">
        <v>641</v>
      </c>
      <c r="D6" s="367"/>
      <c r="E6" s="367" t="s">
        <v>642</v>
      </c>
      <c r="F6" s="367"/>
      <c r="G6" s="367" t="s">
        <v>641</v>
      </c>
      <c r="H6" s="367"/>
      <c r="I6" s="367" t="s">
        <v>643</v>
      </c>
      <c r="J6" s="367"/>
      <c r="K6" s="367"/>
    </row>
    <row r="7" spans="2:11" ht="34">
      <c r="B7" s="374"/>
      <c r="C7" s="63" t="s">
        <v>626</v>
      </c>
      <c r="D7" s="63" t="s">
        <v>660</v>
      </c>
      <c r="E7" s="63" t="s">
        <v>626</v>
      </c>
      <c r="F7" s="63" t="s">
        <v>660</v>
      </c>
      <c r="G7" s="63" t="s">
        <v>626</v>
      </c>
      <c r="H7" s="63" t="s">
        <v>660</v>
      </c>
      <c r="I7" s="63" t="s">
        <v>626</v>
      </c>
      <c r="J7" s="63" t="s">
        <v>660</v>
      </c>
      <c r="K7" s="367"/>
    </row>
    <row r="8" spans="2:11" ht="1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  <c r="I8" s="61">
        <v>8</v>
      </c>
      <c r="J8" s="61">
        <v>9</v>
      </c>
      <c r="K8" s="61">
        <v>10</v>
      </c>
    </row>
    <row r="9" spans="2:13" ht="16">
      <c r="B9" s="100" t="s">
        <v>59</v>
      </c>
      <c r="C9" s="68">
        <v>1057385</v>
      </c>
      <c r="D9" s="68">
        <v>1126090</v>
      </c>
      <c r="E9" s="222">
        <v>130479</v>
      </c>
      <c r="F9" s="68">
        <v>275720</v>
      </c>
      <c r="G9" s="222">
        <v>1090729</v>
      </c>
      <c r="H9" s="68">
        <v>1327036</v>
      </c>
      <c r="I9" s="222">
        <v>131560</v>
      </c>
      <c r="J9" s="68">
        <v>234993</v>
      </c>
      <c r="K9" s="100" t="s">
        <v>39</v>
      </c>
      <c r="M9" s="15"/>
    </row>
    <row r="10" spans="2:11" ht="16">
      <c r="B10" s="100" t="s">
        <v>60</v>
      </c>
      <c r="C10" s="68">
        <v>102638</v>
      </c>
      <c r="D10" s="68">
        <v>111366</v>
      </c>
      <c r="E10" s="222">
        <v>5288</v>
      </c>
      <c r="F10" s="68">
        <v>9716</v>
      </c>
      <c r="G10" s="222">
        <v>91652</v>
      </c>
      <c r="H10" s="68">
        <v>97981</v>
      </c>
      <c r="I10" s="222">
        <v>4536</v>
      </c>
      <c r="J10" s="68">
        <v>7472</v>
      </c>
      <c r="K10" s="100" t="s">
        <v>124</v>
      </c>
    </row>
    <row r="11" spans="2:11" ht="16">
      <c r="B11" s="100" t="s">
        <v>61</v>
      </c>
      <c r="C11" s="68">
        <v>223711</v>
      </c>
      <c r="D11" s="68">
        <v>180333</v>
      </c>
      <c r="E11" s="222">
        <v>45721</v>
      </c>
      <c r="F11" s="68">
        <v>24341</v>
      </c>
      <c r="G11" s="222">
        <v>112592</v>
      </c>
      <c r="H11" s="68">
        <v>108104</v>
      </c>
      <c r="I11" s="222">
        <v>16511</v>
      </c>
      <c r="J11" s="68">
        <v>6076</v>
      </c>
      <c r="K11" s="100" t="s">
        <v>637</v>
      </c>
    </row>
    <row r="12" spans="2:13" ht="16">
      <c r="B12" s="193" t="s">
        <v>182</v>
      </c>
      <c r="C12" s="69">
        <f t="shared" si="0" ref="C12:J12">SUM(C9:C11)</f>
        <v>1383734</v>
      </c>
      <c r="D12" s="69">
        <f t="shared" si="0"/>
        <v>1417789</v>
      </c>
      <c r="E12" s="233">
        <f t="shared" si="0"/>
        <v>181488</v>
      </c>
      <c r="F12" s="69">
        <f t="shared" si="0"/>
        <v>309777</v>
      </c>
      <c r="G12" s="233">
        <f t="shared" si="0"/>
        <v>1294973</v>
      </c>
      <c r="H12" s="69">
        <f t="shared" si="0"/>
        <v>1533121</v>
      </c>
      <c r="I12" s="233">
        <f t="shared" si="0"/>
        <v>152607</v>
      </c>
      <c r="J12" s="69">
        <f t="shared" si="0"/>
        <v>248541</v>
      </c>
      <c r="K12" s="301"/>
      <c r="M12" s="15"/>
    </row>
    <row r="13" spans="13:13" ht="15">
      <c r="M13" s="26"/>
    </row>
    <row r="14" spans="2:10" ht="15">
      <c r="B14" s="76"/>
      <c r="G14" s="15"/>
      <c r="H14" s="15"/>
      <c r="I14" s="26"/>
      <c r="J14" s="15"/>
    </row>
    <row r="15" spans="3:10" ht="15">
      <c r="C15" s="15"/>
      <c r="D15" s="15"/>
      <c r="E15" s="15"/>
      <c r="F15" s="15"/>
      <c r="G15" s="26"/>
      <c r="H15" s="26"/>
      <c r="I15" s="15"/>
      <c r="J15" s="15"/>
    </row>
    <row r="16" spans="3:10" ht="15">
      <c r="C16" s="15"/>
      <c r="D16" s="15"/>
      <c r="E16" s="15"/>
      <c r="F16" s="15"/>
      <c r="G16" s="15"/>
      <c r="H16" s="15"/>
      <c r="I16" s="15"/>
      <c r="J16" s="15"/>
    </row>
    <row r="17" spans="3:10" ht="15">
      <c r="C17" s="15"/>
      <c r="D17" s="15"/>
      <c r="E17" s="15"/>
      <c r="F17" s="15"/>
      <c r="G17" s="15"/>
      <c r="H17" s="15"/>
      <c r="I17" s="15"/>
      <c r="J17" s="15"/>
    </row>
    <row r="18" spans="3:10" ht="15">
      <c r="C18" s="15"/>
      <c r="D18" s="15"/>
      <c r="E18" s="15"/>
      <c r="F18" s="15"/>
      <c r="G18" s="15"/>
      <c r="H18" s="15"/>
      <c r="I18" s="15"/>
      <c r="J18" s="15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hyperlinks>
    <hyperlink ref="A1" location="'Pregled tabela'!A1" display="'Pregled tabela'!A1"/>
  </hyperlinks>
  <pageMargins left="0.7" right="0.7" top="0.75" bottom="0.75" header="0.3" footer="0.3"/>
  <ignoredErrors>
    <ignoredError sqref="C12:J12" formulaRange="1"/>
  </ignoredErrors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63C204E-EBBC-47AB-A697-A08BD50FC0B5}">
  <dimension ref="B3:K20"/>
  <sheetViews>
    <sheetView workbookViewId="0" topLeftCell="A1"/>
  </sheetViews>
  <sheetFormatPr defaultColWidth="8.834285714285713" defaultRowHeight="15"/>
  <cols>
    <col min="2" max="2" width="11" customWidth="1"/>
    <col min="3" max="3" width="10.142857142857142" bestFit="1" customWidth="1"/>
    <col min="4" max="4" width="13.285714285714286" customWidth="1"/>
    <col min="5" max="5" width="11.857142857142858" customWidth="1"/>
    <col min="6" max="6" width="12.285714285714286" customWidth="1"/>
    <col min="7" max="7" width="12.571428571428571" customWidth="1"/>
    <col min="8" max="8" width="12.714285714285714" customWidth="1"/>
    <col min="9" max="9" width="11" customWidth="1"/>
    <col min="10" max="10" width="13.285714285714286" customWidth="1"/>
    <col min="11" max="11" width="15.285714285714286" customWidth="1"/>
  </cols>
  <sheetData>
    <row r="3" spans="2:11" ht="17" thickBot="1">
      <c r="B3" s="60"/>
      <c r="C3" s="60"/>
      <c r="D3" s="60"/>
      <c r="E3" s="60"/>
      <c r="F3" s="60"/>
      <c r="G3" s="303"/>
      <c r="H3" s="60"/>
      <c r="I3" s="60"/>
      <c r="J3" s="60"/>
      <c r="K3" s="60"/>
    </row>
    <row r="4" spans="2:11" ht="25" customHeight="1" thickTop="1">
      <c r="B4" s="417" t="s">
        <v>683</v>
      </c>
      <c r="C4" s="417"/>
      <c r="D4" s="417"/>
      <c r="E4" s="417"/>
      <c r="F4" s="417"/>
      <c r="G4" s="417"/>
      <c r="H4" s="417"/>
      <c r="I4" s="417"/>
      <c r="J4" s="417"/>
      <c r="K4" s="417"/>
    </row>
    <row r="5" spans="2:11" ht="16">
      <c r="B5" s="374" t="s">
        <v>143</v>
      </c>
      <c r="C5" s="367" t="s">
        <v>151</v>
      </c>
      <c r="D5" s="367"/>
      <c r="E5" s="367"/>
      <c r="F5" s="367"/>
      <c r="G5" s="367" t="s">
        <v>156</v>
      </c>
      <c r="H5" s="367"/>
      <c r="I5" s="367"/>
      <c r="J5" s="367"/>
      <c r="K5" s="367" t="s">
        <v>636</v>
      </c>
    </row>
    <row r="6" spans="2:11" ht="16">
      <c r="B6" s="374"/>
      <c r="C6" s="367" t="s">
        <v>641</v>
      </c>
      <c r="D6" s="367"/>
      <c r="E6" s="367" t="s">
        <v>642</v>
      </c>
      <c r="F6" s="367"/>
      <c r="G6" s="367" t="s">
        <v>641</v>
      </c>
      <c r="H6" s="367"/>
      <c r="I6" s="367" t="s">
        <v>643</v>
      </c>
      <c r="J6" s="367"/>
      <c r="K6" s="367"/>
    </row>
    <row r="7" spans="2:11" ht="34">
      <c r="B7" s="374"/>
      <c r="C7" s="63" t="s">
        <v>626</v>
      </c>
      <c r="D7" s="63" t="s">
        <v>660</v>
      </c>
      <c r="E7" s="63" t="s">
        <v>626</v>
      </c>
      <c r="F7" s="63" t="s">
        <v>660</v>
      </c>
      <c r="G7" s="63" t="s">
        <v>626</v>
      </c>
      <c r="H7" s="63" t="s">
        <v>660</v>
      </c>
      <c r="I7" s="63" t="s">
        <v>626</v>
      </c>
      <c r="J7" s="63" t="s">
        <v>660</v>
      </c>
      <c r="K7" s="367"/>
    </row>
    <row r="8" spans="2:11" ht="15" customHeight="1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  <c r="I8" s="61">
        <v>8</v>
      </c>
      <c r="J8" s="61">
        <v>9</v>
      </c>
      <c r="K8" s="61">
        <v>10</v>
      </c>
    </row>
    <row r="9" spans="2:11" ht="15.75" customHeight="1">
      <c r="B9" s="100" t="s">
        <v>59</v>
      </c>
      <c r="C9" s="68">
        <v>2830236</v>
      </c>
      <c r="D9" s="68">
        <v>1353061</v>
      </c>
      <c r="E9" s="222">
        <v>157569</v>
      </c>
      <c r="F9" s="68">
        <v>126461</v>
      </c>
      <c r="G9" s="222">
        <v>3349648</v>
      </c>
      <c r="H9" s="68">
        <v>1771509</v>
      </c>
      <c r="I9" s="222">
        <v>184356</v>
      </c>
      <c r="J9" s="68">
        <v>132646</v>
      </c>
      <c r="K9" s="100" t="s">
        <v>39</v>
      </c>
    </row>
    <row r="10" spans="2:11" ht="15.75" customHeight="1">
      <c r="B10" s="100" t="s">
        <v>60</v>
      </c>
      <c r="C10" s="68">
        <v>140347</v>
      </c>
      <c r="D10" s="68">
        <v>89871</v>
      </c>
      <c r="E10" s="222">
        <v>5539</v>
      </c>
      <c r="F10" s="68">
        <v>4630</v>
      </c>
      <c r="G10" s="222">
        <v>164804</v>
      </c>
      <c r="H10" s="68">
        <v>106771</v>
      </c>
      <c r="I10" s="222">
        <v>4903</v>
      </c>
      <c r="J10" s="68">
        <v>3975</v>
      </c>
      <c r="K10" s="100" t="s">
        <v>124</v>
      </c>
    </row>
    <row r="11" spans="2:11" ht="15.75" customHeight="1">
      <c r="B11" s="100" t="s">
        <v>61</v>
      </c>
      <c r="C11" s="68">
        <v>342220</v>
      </c>
      <c r="D11" s="68">
        <v>121874</v>
      </c>
      <c r="E11" s="222">
        <v>49847</v>
      </c>
      <c r="F11" s="68">
        <v>10020</v>
      </c>
      <c r="G11" s="222">
        <v>193534</v>
      </c>
      <c r="H11" s="68">
        <v>93740</v>
      </c>
      <c r="I11" s="222">
        <v>11422</v>
      </c>
      <c r="J11" s="68">
        <v>2962</v>
      </c>
      <c r="K11" s="100" t="s">
        <v>637</v>
      </c>
    </row>
    <row r="12" spans="2:11" ht="15.75" customHeight="1">
      <c r="B12" s="193" t="s">
        <v>182</v>
      </c>
      <c r="C12" s="69">
        <f t="shared" si="0" ref="C12:J12">C9+C10+C11</f>
        <v>3312803</v>
      </c>
      <c r="D12" s="69">
        <f t="shared" si="0"/>
        <v>1564806</v>
      </c>
      <c r="E12" s="233">
        <f t="shared" si="0"/>
        <v>212955</v>
      </c>
      <c r="F12" s="69">
        <f t="shared" si="0"/>
        <v>141111</v>
      </c>
      <c r="G12" s="233">
        <f t="shared" si="0"/>
        <v>3707986</v>
      </c>
      <c r="H12" s="69">
        <f t="shared" si="0"/>
        <v>1972020</v>
      </c>
      <c r="I12" s="233">
        <f t="shared" si="0"/>
        <v>200681</v>
      </c>
      <c r="J12" s="69">
        <f t="shared" si="0"/>
        <v>139583</v>
      </c>
      <c r="K12" s="301"/>
    </row>
    <row r="14" spans="2:10" ht="15">
      <c r="B14" s="76"/>
      <c r="G14" s="15"/>
      <c r="H14" s="15"/>
      <c r="I14" s="15"/>
      <c r="J14" s="15"/>
    </row>
    <row r="17" spans="2:9" ht="15">
      <c r="B17" s="15"/>
      <c r="C17" s="15"/>
      <c r="D17" s="15"/>
      <c r="E17" s="15"/>
      <c r="F17" s="15"/>
      <c r="G17" s="15"/>
      <c r="H17" s="15"/>
      <c r="I17" s="15"/>
    </row>
    <row r="18" spans="2:7" ht="15">
      <c r="B18" s="15"/>
      <c r="C18" s="15"/>
      <c r="F18" s="15"/>
      <c r="G18" s="15"/>
    </row>
    <row r="19" spans="2:9" ht="15">
      <c r="B19" s="15"/>
      <c r="C19" s="15"/>
      <c r="D19" s="15"/>
      <c r="E19" s="15"/>
      <c r="F19" s="15"/>
      <c r="G19" s="15"/>
      <c r="H19" s="15"/>
      <c r="I19" s="15"/>
    </row>
    <row r="20" spans="2:9" ht="15">
      <c r="B20" s="15"/>
      <c r="C20" s="15"/>
      <c r="D20" s="15"/>
      <c r="E20" s="15"/>
      <c r="F20" s="15"/>
      <c r="G20" s="15"/>
      <c r="H20" s="15"/>
      <c r="I20" s="15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hyperlinks>
    <hyperlink ref="A1" location="'Pregled tabela'!A1" display="'Pregled tabela'!A1"/>
  </hyperlinks>
  <pageMargins left="0.7" right="0.7" top="0.75" bottom="0.75" header="0.3" footer="0.3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785D76D-E340-4682-B48C-8E2CCB6A127F}">
  <dimension ref="B4:K16"/>
  <sheetViews>
    <sheetView workbookViewId="0" topLeftCell="A1"/>
  </sheetViews>
  <sheetFormatPr defaultColWidth="8.834285714285713" defaultRowHeight="15"/>
  <cols>
    <col min="3" max="3" width="22.571428571428573" customWidth="1"/>
    <col min="4" max="4" width="11.571428571428571" customWidth="1"/>
    <col min="5" max="5" width="15.571428571428571" bestFit="1" customWidth="1"/>
    <col min="6" max="6" width="12.714285714285714" customWidth="1"/>
    <col min="7" max="7" width="15.857142857142858" customWidth="1"/>
    <col min="8" max="8" width="12.714285714285714" customWidth="1"/>
    <col min="9" max="9" width="13.285714285714286" customWidth="1"/>
    <col min="10" max="10" width="11.571428571428571" customWidth="1"/>
    <col min="11" max="11" width="12.857142857142858" customWidth="1"/>
    <col min="14" max="14" width="11.571428571428571" customWidth="1"/>
  </cols>
  <sheetData>
    <row r="3" ht="16" thickBot="1"/>
    <row r="4" spans="2:11" ht="16.5" customHeight="1" thickTop="1">
      <c r="B4" s="419" t="s">
        <v>663</v>
      </c>
      <c r="C4" s="419"/>
      <c r="D4" s="419"/>
      <c r="E4" s="419"/>
      <c r="F4" s="419"/>
      <c r="G4" s="419"/>
      <c r="H4" s="419"/>
      <c r="I4" s="419"/>
      <c r="J4" s="419"/>
      <c r="K4" s="419"/>
    </row>
    <row r="5" spans="2:11" ht="16.5" customHeight="1">
      <c r="B5" s="343"/>
      <c r="C5" s="343"/>
      <c r="D5" s="373">
        <v>44926</v>
      </c>
      <c r="E5" s="367"/>
      <c r="F5" s="367"/>
      <c r="G5" s="367"/>
      <c r="H5" s="373">
        <v>45291</v>
      </c>
      <c r="I5" s="367"/>
      <c r="J5" s="367"/>
      <c r="K5" s="367"/>
    </row>
    <row r="6" spans="2:11" ht="15.75" customHeight="1">
      <c r="B6" s="367" t="s">
        <v>143</v>
      </c>
      <c r="C6" s="367" t="s">
        <v>175</v>
      </c>
      <c r="D6" s="367" t="s">
        <v>546</v>
      </c>
      <c r="E6" s="367"/>
      <c r="F6" s="367" t="s">
        <v>298</v>
      </c>
      <c r="G6" s="367"/>
      <c r="H6" s="367" t="s">
        <v>546</v>
      </c>
      <c r="I6" s="367"/>
      <c r="J6" s="367" t="s">
        <v>298</v>
      </c>
      <c r="K6" s="367"/>
    </row>
    <row r="7" spans="2:11" ht="15" customHeight="1">
      <c r="B7" s="367"/>
      <c r="C7" s="367"/>
      <c r="D7" s="367" t="s">
        <v>644</v>
      </c>
      <c r="E7" s="367" t="s">
        <v>645</v>
      </c>
      <c r="F7" s="367" t="s">
        <v>644</v>
      </c>
      <c r="G7" s="367" t="s">
        <v>646</v>
      </c>
      <c r="H7" s="367" t="s">
        <v>644</v>
      </c>
      <c r="I7" s="367" t="s">
        <v>645</v>
      </c>
      <c r="J7" s="367" t="s">
        <v>644</v>
      </c>
      <c r="K7" s="367" t="s">
        <v>646</v>
      </c>
    </row>
    <row r="8" spans="2:11" ht="28.5" customHeight="1">
      <c r="B8" s="367"/>
      <c r="C8" s="367"/>
      <c r="D8" s="367"/>
      <c r="E8" s="367"/>
      <c r="F8" s="367" t="s">
        <v>131</v>
      </c>
      <c r="G8" s="367"/>
      <c r="H8" s="367"/>
      <c r="I8" s="367"/>
      <c r="J8" s="367" t="s">
        <v>131</v>
      </c>
      <c r="K8" s="367"/>
    </row>
    <row r="9" spans="2:11" ht="15">
      <c r="B9" s="61">
        <v>1</v>
      </c>
      <c r="C9" s="61">
        <v>2</v>
      </c>
      <c r="D9" s="61">
        <v>3</v>
      </c>
      <c r="E9" s="61">
        <v>4</v>
      </c>
      <c r="F9" s="61">
        <v>5</v>
      </c>
      <c r="G9" s="61">
        <v>6</v>
      </c>
      <c r="H9" s="61">
        <v>7</v>
      </c>
      <c r="I9" s="61">
        <v>8</v>
      </c>
      <c r="J9" s="61">
        <v>9</v>
      </c>
      <c r="K9" s="61">
        <v>10</v>
      </c>
    </row>
    <row r="10" spans="2:11" ht="17">
      <c r="B10" s="161" t="s">
        <v>59</v>
      </c>
      <c r="C10" s="334" t="s">
        <v>664</v>
      </c>
      <c r="D10" s="192">
        <f>D11+D12</f>
        <v>9690638</v>
      </c>
      <c r="E10" s="192">
        <f t="shared" si="0" ref="E10:G10">E11+E12</f>
        <v>55947446</v>
      </c>
      <c r="F10" s="192">
        <f t="shared" si="0"/>
        <v>770305</v>
      </c>
      <c r="G10" s="192">
        <f t="shared" si="0"/>
        <v>136713</v>
      </c>
      <c r="H10" s="192">
        <f>H11+H12</f>
        <v>10647108</v>
      </c>
      <c r="I10" s="192">
        <f t="shared" si="1" ref="I10:K10">I11+I12</f>
        <v>68610328</v>
      </c>
      <c r="J10" s="192">
        <f t="shared" si="1"/>
        <v>471772</v>
      </c>
      <c r="K10" s="192">
        <f t="shared" si="1"/>
        <v>245990</v>
      </c>
    </row>
    <row r="11" spans="2:11" ht="17">
      <c r="B11" s="65" t="s">
        <v>12</v>
      </c>
      <c r="C11" s="70" t="s">
        <v>669</v>
      </c>
      <c r="D11" s="68">
        <v>9483275</v>
      </c>
      <c r="E11" s="68">
        <v>46074111</v>
      </c>
      <c r="F11" s="68">
        <v>754458</v>
      </c>
      <c r="G11" s="68">
        <v>114174</v>
      </c>
      <c r="H11" s="68">
        <v>10429373</v>
      </c>
      <c r="I11" s="68">
        <v>56580360</v>
      </c>
      <c r="J11" s="68">
        <v>469484</v>
      </c>
      <c r="K11" s="68">
        <v>208252</v>
      </c>
    </row>
    <row r="12" spans="2:11" ht="17">
      <c r="B12" s="65" t="s">
        <v>29</v>
      </c>
      <c r="C12" s="70" t="s">
        <v>673</v>
      </c>
      <c r="D12" s="68">
        <v>207363</v>
      </c>
      <c r="E12" s="68">
        <v>9873335</v>
      </c>
      <c r="F12" s="68">
        <v>15847</v>
      </c>
      <c r="G12" s="68">
        <v>22539</v>
      </c>
      <c r="H12" s="68">
        <v>217735</v>
      </c>
      <c r="I12" s="68">
        <v>12029968</v>
      </c>
      <c r="J12" s="68">
        <v>2288</v>
      </c>
      <c r="K12" s="68">
        <v>37738</v>
      </c>
    </row>
    <row r="13" spans="2:11" ht="17">
      <c r="B13" s="161" t="s">
        <v>60</v>
      </c>
      <c r="C13" s="334" t="s">
        <v>647</v>
      </c>
      <c r="D13" s="192">
        <f>D14+D15</f>
        <v>74740</v>
      </c>
      <c r="E13" s="192">
        <f t="shared" si="2" ref="E13:G13">E14+E15</f>
        <v>56980</v>
      </c>
      <c r="F13" s="192">
        <f t="shared" si="2"/>
        <v>4148647</v>
      </c>
      <c r="G13" s="192">
        <f t="shared" si="2"/>
        <v>990371</v>
      </c>
      <c r="H13" s="192">
        <f>H14+H15</f>
        <v>166231</v>
      </c>
      <c r="I13" s="192">
        <f t="shared" si="3" ref="I13:K13">I14+I15</f>
        <v>247057</v>
      </c>
      <c r="J13" s="192">
        <f t="shared" si="3"/>
        <v>4823341</v>
      </c>
      <c r="K13" s="192">
        <f t="shared" si="3"/>
        <v>1274885</v>
      </c>
    </row>
    <row r="14" spans="2:11" ht="17">
      <c r="B14" s="65" t="s">
        <v>78</v>
      </c>
      <c r="C14" s="70" t="s">
        <v>669</v>
      </c>
      <c r="D14" s="68">
        <v>73372</v>
      </c>
      <c r="E14" s="68">
        <v>56253</v>
      </c>
      <c r="F14" s="68">
        <v>4141196</v>
      </c>
      <c r="G14" s="68">
        <v>955549</v>
      </c>
      <c r="H14" s="68">
        <v>165911</v>
      </c>
      <c r="I14" s="68">
        <v>242558</v>
      </c>
      <c r="J14" s="68">
        <v>4810645</v>
      </c>
      <c r="K14" s="68">
        <v>1217290</v>
      </c>
    </row>
    <row r="15" spans="2:11" ht="17">
      <c r="B15" s="74" t="s">
        <v>79</v>
      </c>
      <c r="C15" s="333" t="s">
        <v>673</v>
      </c>
      <c r="D15" s="68">
        <v>1368</v>
      </c>
      <c r="E15" s="68">
        <v>727</v>
      </c>
      <c r="F15" s="68">
        <v>7451</v>
      </c>
      <c r="G15" s="68">
        <v>34822</v>
      </c>
      <c r="H15" s="68">
        <v>320</v>
      </c>
      <c r="I15" s="68">
        <v>4499</v>
      </c>
      <c r="J15" s="68">
        <v>12696</v>
      </c>
      <c r="K15" s="68">
        <v>57595</v>
      </c>
    </row>
    <row r="16" spans="2:11" ht="16">
      <c r="B16" s="367" t="s">
        <v>182</v>
      </c>
      <c r="C16" s="367"/>
      <c r="D16" s="69">
        <f>D10+D13</f>
        <v>9765378</v>
      </c>
      <c r="E16" s="69">
        <f t="shared" si="4" ref="E16:G16">E10+E13</f>
        <v>56004426</v>
      </c>
      <c r="F16" s="69">
        <f t="shared" si="4"/>
        <v>4918952</v>
      </c>
      <c r="G16" s="69">
        <f t="shared" si="4"/>
        <v>1127084</v>
      </c>
      <c r="H16" s="69">
        <f>H10+H13</f>
        <v>10813339</v>
      </c>
      <c r="I16" s="69">
        <f t="shared" si="5" ref="I16:K16">I10+I13</f>
        <v>68857385</v>
      </c>
      <c r="J16" s="69">
        <f t="shared" si="5"/>
        <v>5295113</v>
      </c>
      <c r="K16" s="69">
        <f t="shared" si="5"/>
        <v>1520875</v>
      </c>
    </row>
  </sheetData>
  <mergeCells count="19">
    <mergeCell ref="B4:G4"/>
    <mergeCell ref="B6:B8"/>
    <mergeCell ref="C6:C8"/>
    <mergeCell ref="D7:D8"/>
    <mergeCell ref="E7:E8"/>
    <mergeCell ref="F7:F8"/>
    <mergeCell ref="G7:G8"/>
    <mergeCell ref="D5:G5"/>
    <mergeCell ref="B16:C16"/>
    <mergeCell ref="D6:E6"/>
    <mergeCell ref="F6:G6"/>
    <mergeCell ref="H7:H8"/>
    <mergeCell ref="I7:I8"/>
    <mergeCell ref="J7:J8"/>
    <mergeCell ref="K7:K8"/>
    <mergeCell ref="H5:K5"/>
    <mergeCell ref="H4:K4"/>
    <mergeCell ref="H6:I6"/>
    <mergeCell ref="J6:K6"/>
  </mergeCells>
  <hyperlinks>
    <hyperlink ref="A1" location="'Pregled tabela'!A1" display="'Pregled tabela'!A1"/>
  </hyperlinks>
  <pageMargins left="0.7" right="0.7" top="0.75" bottom="0.75" header="0.3" footer="0.3"/>
  <pageSetup orientation="portrait" paperSize="9" r:id="rId2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C55DB62-1929-49BB-AAB8-5BEC8A1642DD}">
  <dimension ref="B4:N16"/>
  <sheetViews>
    <sheetView workbookViewId="0" topLeftCell="A1"/>
  </sheetViews>
  <sheetFormatPr defaultColWidth="8.834285714285713" defaultRowHeight="15"/>
  <cols>
    <col min="3" max="3" width="14.285714285714286" customWidth="1"/>
    <col min="4" max="4" width="14.714285714285714" customWidth="1"/>
    <col min="5" max="5" width="15.714285714285714" customWidth="1"/>
    <col min="6" max="6" width="12.142857142857142" customWidth="1"/>
    <col min="7" max="7" width="15.714285714285714" customWidth="1"/>
    <col min="8" max="9" width="12.571428571428571" customWidth="1"/>
    <col min="10" max="11" width="11.285714285714286" customWidth="1"/>
    <col min="13" max="13" width="10.142857142857142" bestFit="1" customWidth="1"/>
    <col min="14" max="14" width="11.857142857142858" customWidth="1"/>
    <col min="15" max="15" width="10" bestFit="1" customWidth="1"/>
    <col min="16" max="16" width="11.571428571428571" customWidth="1"/>
    <col min="17" max="17" width="11" bestFit="1" customWidth="1"/>
  </cols>
  <sheetData>
    <row r="3" ht="16" thickBot="1"/>
    <row r="4" spans="2:11" ht="16.5" customHeight="1" thickTop="1">
      <c r="B4" s="419" t="s">
        <v>674</v>
      </c>
      <c r="C4" s="419"/>
      <c r="D4" s="419"/>
      <c r="E4" s="419"/>
      <c r="F4" s="419"/>
      <c r="G4" s="419"/>
      <c r="H4" s="419"/>
      <c r="I4" s="419"/>
      <c r="J4" s="419"/>
      <c r="K4" s="419"/>
    </row>
    <row r="5" spans="2:11" ht="16.5" customHeight="1">
      <c r="B5" s="343"/>
      <c r="C5" s="343"/>
      <c r="D5" s="373">
        <v>44926</v>
      </c>
      <c r="E5" s="367"/>
      <c r="F5" s="367"/>
      <c r="G5" s="367"/>
      <c r="H5" s="373">
        <v>45291</v>
      </c>
      <c r="I5" s="367"/>
      <c r="J5" s="367"/>
      <c r="K5" s="367"/>
    </row>
    <row r="6" spans="2:11" ht="15.75" customHeight="1">
      <c r="B6" s="367" t="s">
        <v>143</v>
      </c>
      <c r="C6" s="367" t="s">
        <v>648</v>
      </c>
      <c r="D6" s="367" t="s">
        <v>546</v>
      </c>
      <c r="E6" s="367"/>
      <c r="F6" s="367" t="s">
        <v>298</v>
      </c>
      <c r="G6" s="367"/>
      <c r="H6" s="367" t="s">
        <v>546</v>
      </c>
      <c r="I6" s="367"/>
      <c r="J6" s="367" t="s">
        <v>298</v>
      </c>
      <c r="K6" s="367"/>
    </row>
    <row r="7" spans="2:11" ht="15" customHeight="1">
      <c r="B7" s="367"/>
      <c r="C7" s="367"/>
      <c r="D7" s="367" t="s">
        <v>644</v>
      </c>
      <c r="E7" s="367" t="s">
        <v>646</v>
      </c>
      <c r="F7" s="367" t="s">
        <v>644</v>
      </c>
      <c r="G7" s="367" t="s">
        <v>646</v>
      </c>
      <c r="H7" s="367" t="s">
        <v>644</v>
      </c>
      <c r="I7" s="367" t="s">
        <v>646</v>
      </c>
      <c r="J7" s="367" t="s">
        <v>644</v>
      </c>
      <c r="K7" s="367" t="s">
        <v>646</v>
      </c>
    </row>
    <row r="8" spans="2:11" ht="29.25" customHeight="1">
      <c r="B8" s="367"/>
      <c r="C8" s="367"/>
      <c r="D8" s="367"/>
      <c r="E8" s="367"/>
      <c r="F8" s="367" t="s">
        <v>131</v>
      </c>
      <c r="G8" s="367"/>
      <c r="H8" s="367"/>
      <c r="I8" s="367"/>
      <c r="J8" s="367" t="s">
        <v>131</v>
      </c>
      <c r="K8" s="367"/>
    </row>
    <row r="9" spans="2:11" ht="15">
      <c r="B9" s="61">
        <v>1</v>
      </c>
      <c r="C9" s="61">
        <v>2</v>
      </c>
      <c r="D9" s="61">
        <v>3</v>
      </c>
      <c r="E9" s="61">
        <v>4</v>
      </c>
      <c r="F9" s="61">
        <v>5</v>
      </c>
      <c r="G9" s="61">
        <v>6</v>
      </c>
      <c r="H9" s="61">
        <v>7</v>
      </c>
      <c r="I9" s="61">
        <v>8</v>
      </c>
      <c r="J9" s="61">
        <v>9</v>
      </c>
      <c r="K9" s="61">
        <v>10</v>
      </c>
    </row>
    <row r="10" spans="2:14" ht="17">
      <c r="B10" s="65" t="s">
        <v>59</v>
      </c>
      <c r="C10" s="70" t="s">
        <v>649</v>
      </c>
      <c r="D10" s="68">
        <v>738021.404</v>
      </c>
      <c r="E10" s="68">
        <v>565874</v>
      </c>
      <c r="F10" s="68">
        <v>62584575</v>
      </c>
      <c r="G10" s="68">
        <v>6493073</v>
      </c>
      <c r="H10" s="68">
        <v>537898</v>
      </c>
      <c r="I10" s="68">
        <v>164745</v>
      </c>
      <c r="J10" s="68">
        <v>66168735</v>
      </c>
      <c r="K10" s="68">
        <v>6640604</v>
      </c>
      <c r="M10" s="15"/>
      <c r="N10" s="15"/>
    </row>
    <row r="11" spans="2:14" ht="17">
      <c r="B11" s="65" t="s">
        <v>60</v>
      </c>
      <c r="C11" s="70" t="s">
        <v>650</v>
      </c>
      <c r="D11" s="68">
        <v>200140</v>
      </c>
      <c r="E11" s="68">
        <v>32310</v>
      </c>
      <c r="F11" s="68">
        <v>3730881</v>
      </c>
      <c r="G11" s="68">
        <v>358297</v>
      </c>
      <c r="H11" s="68">
        <v>214755</v>
      </c>
      <c r="I11" s="68">
        <v>33644</v>
      </c>
      <c r="J11" s="68">
        <v>3640672</v>
      </c>
      <c r="K11" s="68">
        <v>353460</v>
      </c>
      <c r="M11" s="15"/>
      <c r="N11" s="15"/>
    </row>
    <row r="12" spans="2:14" ht="17">
      <c r="B12" s="65" t="s">
        <v>61</v>
      </c>
      <c r="C12" s="70" t="s">
        <v>132</v>
      </c>
      <c r="D12" s="68">
        <v>63</v>
      </c>
      <c r="E12" s="68">
        <v>2</v>
      </c>
      <c r="F12" s="68">
        <v>66501</v>
      </c>
      <c r="G12" s="68">
        <v>4915</v>
      </c>
      <c r="H12" s="68">
        <v>333</v>
      </c>
      <c r="I12" s="68">
        <v>9</v>
      </c>
      <c r="J12" s="68">
        <v>74888</v>
      </c>
      <c r="K12" s="68">
        <v>2911</v>
      </c>
      <c r="M12" s="15"/>
      <c r="N12" s="15"/>
    </row>
    <row r="13" spans="2:14" ht="17">
      <c r="B13" s="65" t="s">
        <v>62</v>
      </c>
      <c r="C13" s="70" t="s">
        <v>366</v>
      </c>
      <c r="D13" s="68">
        <v>13037</v>
      </c>
      <c r="E13" s="68">
        <v>22723</v>
      </c>
      <c r="F13" s="68">
        <v>3680</v>
      </c>
      <c r="G13" s="68">
        <v>195</v>
      </c>
      <c r="H13" s="68">
        <v>0</v>
      </c>
      <c r="I13" s="68">
        <v>0</v>
      </c>
      <c r="J13" s="68">
        <v>5387</v>
      </c>
      <c r="K13" s="68">
        <v>114</v>
      </c>
      <c r="M13" s="15"/>
      <c r="N13" s="15"/>
    </row>
    <row r="14" spans="2:14" ht="16">
      <c r="B14" s="367" t="s">
        <v>182</v>
      </c>
      <c r="C14" s="367"/>
      <c r="D14" s="69">
        <f t="shared" si="0" ref="D14:G14">SUM(D10:D13)</f>
        <v>951261.404</v>
      </c>
      <c r="E14" s="69">
        <f t="shared" si="0"/>
        <v>620909</v>
      </c>
      <c r="F14" s="69">
        <f t="shared" si="0"/>
        <v>66385637</v>
      </c>
      <c r="G14" s="69">
        <f t="shared" si="0"/>
        <v>6856480</v>
      </c>
      <c r="H14" s="69">
        <f>SUM(H10:H13)</f>
        <v>752986</v>
      </c>
      <c r="I14" s="69">
        <f>SUM(I10:I13)</f>
        <v>198398</v>
      </c>
      <c r="J14" s="69">
        <f>SUM(J10:J13)</f>
        <v>69889682</v>
      </c>
      <c r="K14" s="69">
        <f>SUM(K10:K13)</f>
        <v>6997089</v>
      </c>
      <c r="M14" s="15"/>
      <c r="N14" s="15"/>
    </row>
    <row r="15" spans="2:14" ht="15">
      <c r="B15" s="335" t="s">
        <v>651</v>
      </c>
      <c r="C15" s="335"/>
      <c r="M15" s="26"/>
      <c r="N15" s="26"/>
    </row>
    <row r="16" spans="5:11" ht="15">
      <c r="E16" s="15"/>
      <c r="F16" s="15"/>
      <c r="I16" s="15"/>
      <c r="K16" s="15"/>
    </row>
  </sheetData>
  <mergeCells count="19">
    <mergeCell ref="B14:C14"/>
    <mergeCell ref="F7:F8"/>
    <mergeCell ref="B4:G4"/>
    <mergeCell ref="B6:B8"/>
    <mergeCell ref="C6:C8"/>
    <mergeCell ref="D6:E6"/>
    <mergeCell ref="F6:G6"/>
    <mergeCell ref="D7:D8"/>
    <mergeCell ref="E7:E8"/>
    <mergeCell ref="G7:G8"/>
    <mergeCell ref="D5:G5"/>
    <mergeCell ref="I7:I8"/>
    <mergeCell ref="J7:J8"/>
    <mergeCell ref="K7:K8"/>
    <mergeCell ref="H4:K4"/>
    <mergeCell ref="H5:K5"/>
    <mergeCell ref="H6:I6"/>
    <mergeCell ref="J6:K6"/>
    <mergeCell ref="H7:H8"/>
  </mergeCells>
  <hyperlinks>
    <hyperlink ref="A1" location="'Pregled tabela'!A1" display="'Pregled tabela'!A1"/>
  </hyperlinks>
  <pageMargins left="0.7" right="0.7" top="0.75" bottom="0.75" header="0.3" footer="0.3"/>
  <pageSetup orientation="portrait" paperSize="9" r:id="rId2"/>
  <ignoredErrors>
    <ignoredError sqref="D14:E14 F14:G14 H14:K14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dimension ref="B2:M14"/>
  <sheetViews>
    <sheetView workbookViewId="0" topLeftCell="A1"/>
  </sheetViews>
  <sheetFormatPr defaultColWidth="9.164285714285713" defaultRowHeight="15"/>
  <cols>
    <col min="2" max="2" width="7.714285714285714" customWidth="1"/>
    <col min="3" max="3" width="33.142857142857146" customWidth="1"/>
    <col min="4" max="4" width="15.571428571428571" customWidth="1"/>
    <col min="5" max="5" width="13.142857142857142" customWidth="1"/>
    <col min="6" max="6" width="14.285714285714286" customWidth="1"/>
    <col min="7" max="7" width="14.857142857142858" customWidth="1"/>
    <col min="8" max="8" width="15.571428571428571" customWidth="1"/>
    <col min="9" max="9" width="14.142857142857142" customWidth="1"/>
    <col min="10" max="10" width="14.857142857142858" customWidth="1"/>
    <col min="11" max="11" width="14" customWidth="1"/>
  </cols>
  <sheetData>
    <row r="2" spans="3:11" ht="16">
      <c r="C2" s="5"/>
      <c r="D2" s="20"/>
      <c r="E2" s="20"/>
      <c r="F2" s="20"/>
      <c r="G2" s="20"/>
      <c r="H2" s="20"/>
      <c r="I2" s="20"/>
      <c r="J2" s="20"/>
      <c r="K2" s="20"/>
    </row>
    <row r="3" spans="3:11" ht="17" thickBot="1">
      <c r="C3" s="4"/>
      <c r="D3" s="4"/>
      <c r="E3" s="4"/>
      <c r="F3" s="4"/>
      <c r="G3" s="4"/>
      <c r="H3" s="4"/>
      <c r="I3" s="4"/>
      <c r="J3" s="4"/>
      <c r="K3" s="4"/>
    </row>
    <row r="4" spans="2:11" ht="25" customHeight="1" thickTop="1">
      <c r="B4" s="375" t="s">
        <v>237</v>
      </c>
      <c r="C4" s="375"/>
      <c r="D4" s="375"/>
      <c r="E4" s="375"/>
      <c r="F4" s="375"/>
      <c r="G4" s="375"/>
      <c r="H4" s="375"/>
      <c r="I4" s="375"/>
      <c r="J4" s="375"/>
      <c r="K4" s="375"/>
    </row>
    <row r="5" spans="2:11" ht="18" customHeight="1">
      <c r="B5" s="374" t="s">
        <v>143</v>
      </c>
      <c r="C5" s="376" t="s">
        <v>238</v>
      </c>
      <c r="D5" s="376" t="s">
        <v>145</v>
      </c>
      <c r="E5" s="376"/>
      <c r="F5" s="376" t="s">
        <v>148</v>
      </c>
      <c r="G5" s="376"/>
      <c r="H5" s="376" t="s">
        <v>154</v>
      </c>
      <c r="I5" s="376"/>
      <c r="J5" s="376" t="s">
        <v>215</v>
      </c>
      <c r="K5" s="376"/>
    </row>
    <row r="6" spans="2:11" ht="37" customHeight="1">
      <c r="B6" s="374"/>
      <c r="C6" s="376"/>
      <c r="D6" s="97" t="s">
        <v>686</v>
      </c>
      <c r="E6" s="97" t="s">
        <v>213</v>
      </c>
      <c r="F6" s="97" t="s">
        <v>686</v>
      </c>
      <c r="G6" s="97" t="s">
        <v>213</v>
      </c>
      <c r="H6" s="97" t="s">
        <v>686</v>
      </c>
      <c r="I6" s="97" t="s">
        <v>213</v>
      </c>
      <c r="J6" s="97" t="s">
        <v>94</v>
      </c>
      <c r="K6" s="97" t="s">
        <v>95</v>
      </c>
    </row>
    <row r="7" spans="2:11" ht="1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1" ht="16.5" customHeight="1">
      <c r="B8" s="100" t="s">
        <v>59</v>
      </c>
      <c r="C8" s="101" t="s">
        <v>240</v>
      </c>
      <c r="D8" s="102">
        <v>4090</v>
      </c>
      <c r="E8" s="103">
        <f>D8/D$12*100</f>
        <v>63.58830845771144</v>
      </c>
      <c r="F8" s="102">
        <v>4101</v>
      </c>
      <c r="G8" s="103">
        <f>F8/F$12*100</f>
        <v>63.97815912636505</v>
      </c>
      <c r="H8" s="102">
        <v>4190</v>
      </c>
      <c r="I8" s="103">
        <f>H8/H$12*100</f>
        <v>63.83302864107252</v>
      </c>
      <c r="J8" s="104">
        <f>F8/D8*100</f>
        <v>100.26894865525674</v>
      </c>
      <c r="K8" s="104">
        <f>H8/F8*100</f>
        <v>102.17020238966106</v>
      </c>
    </row>
    <row r="9" spans="2:11" ht="16.5" customHeight="1">
      <c r="B9" s="100" t="s">
        <v>60</v>
      </c>
      <c r="C9" s="101" t="s">
        <v>239</v>
      </c>
      <c r="D9" s="102">
        <v>413</v>
      </c>
      <c r="E9" s="103">
        <f t="shared" si="0" ref="E9:E11">D9/D$12*100</f>
        <v>6.421019900497512</v>
      </c>
      <c r="F9" s="102">
        <v>408</v>
      </c>
      <c r="G9" s="103">
        <f t="shared" si="1" ref="G9:G11">F9/F$12*100</f>
        <v>6.365054602184088</v>
      </c>
      <c r="H9" s="102">
        <v>385</v>
      </c>
      <c r="I9" s="103">
        <f t="shared" si="2" ref="I9:I11">H9/H$12*100</f>
        <v>5.865326020719073</v>
      </c>
      <c r="J9" s="104">
        <f t="shared" si="3" ref="J9:J12">F9/D9*100</f>
        <v>98.78934624697337</v>
      </c>
      <c r="K9" s="104">
        <f t="shared" si="4" ref="K9:K12">H9/F9*100</f>
        <v>94.36274509803921</v>
      </c>
    </row>
    <row r="10" spans="2:11" ht="16.5" customHeight="1">
      <c r="B10" s="100" t="s">
        <v>61</v>
      </c>
      <c r="C10" s="101" t="s">
        <v>241</v>
      </c>
      <c r="D10" s="102">
        <v>1924</v>
      </c>
      <c r="E10" s="103">
        <f t="shared" si="0"/>
        <v>29.91293532338308</v>
      </c>
      <c r="F10" s="102">
        <v>1897</v>
      </c>
      <c r="G10" s="103">
        <f t="shared" si="1"/>
        <v>29.594383775351012</v>
      </c>
      <c r="H10" s="102">
        <v>1987</v>
      </c>
      <c r="I10" s="103">
        <f t="shared" si="2"/>
        <v>30.271176112126753</v>
      </c>
      <c r="J10" s="104">
        <f t="shared" si="3"/>
        <v>98.5966735966736</v>
      </c>
      <c r="K10" s="104">
        <f t="shared" si="4"/>
        <v>104.74433315761729</v>
      </c>
    </row>
    <row r="11" spans="2:11" ht="16.5" customHeight="1">
      <c r="B11" s="100" t="s">
        <v>62</v>
      </c>
      <c r="C11" s="101" t="s">
        <v>242</v>
      </c>
      <c r="D11" s="102">
        <v>5</v>
      </c>
      <c r="E11" s="103">
        <f t="shared" si="0"/>
        <v>0.0777363184079602</v>
      </c>
      <c r="F11" s="102">
        <v>4</v>
      </c>
      <c r="G11" s="103">
        <f t="shared" si="1"/>
        <v>0.062402496099843996</v>
      </c>
      <c r="H11" s="102">
        <v>2</v>
      </c>
      <c r="I11" s="103">
        <f t="shared" si="2"/>
        <v>0.030469226081657527</v>
      </c>
      <c r="J11" s="104">
        <f t="shared" si="3"/>
        <v>80</v>
      </c>
      <c r="K11" s="104">
        <f t="shared" si="4"/>
        <v>50</v>
      </c>
    </row>
    <row r="12" spans="2:13" ht="20.25" customHeight="1">
      <c r="B12" s="376" t="s">
        <v>182</v>
      </c>
      <c r="C12" s="376"/>
      <c r="D12" s="105">
        <f t="shared" si="5" ref="D12:I12">SUM(D8:D11)</f>
        <v>6432</v>
      </c>
      <c r="E12" s="106">
        <f t="shared" si="5"/>
        <v>100</v>
      </c>
      <c r="F12" s="105">
        <f t="shared" si="5"/>
        <v>6410</v>
      </c>
      <c r="G12" s="106">
        <f t="shared" si="5"/>
        <v>100</v>
      </c>
      <c r="H12" s="105">
        <f t="shared" si="5"/>
        <v>6564</v>
      </c>
      <c r="I12" s="106">
        <f t="shared" si="5"/>
        <v>100</v>
      </c>
      <c r="J12" s="106">
        <f t="shared" si="3"/>
        <v>99.65796019900498</v>
      </c>
      <c r="K12" s="106">
        <f t="shared" si="4"/>
        <v>102.402496099844</v>
      </c>
      <c r="M12" s="15"/>
    </row>
    <row r="14" spans="8:8" ht="15">
      <c r="H14" s="15"/>
    </row>
  </sheetData>
  <mergeCells count="8">
    <mergeCell ref="B5:B6"/>
    <mergeCell ref="B4:K4"/>
    <mergeCell ref="B12:C12"/>
    <mergeCell ref="C5:C6"/>
    <mergeCell ref="J5:K5"/>
    <mergeCell ref="F5:G5"/>
    <mergeCell ref="H5:I5"/>
    <mergeCell ref="D5:E5"/>
  </mergeCells>
  <hyperlinks>
    <hyperlink ref="A1" location="'Pregled tabela'!A1" display="'Pregled tabela'!A1"/>
  </hyperlinks>
  <pageMargins left="0.7" right="0.7" top="0.75" bottom="0.75" header="0.3" footer="0.3"/>
  <pageSetup orientation="portrait" paperSize="1" r:id="rId2"/>
  <ignoredErrors>
    <ignoredError sqref="D12 F12 H12" formulaRange="1"/>
  </ignoredErrors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59552FC-9F32-4E26-BAD2-3769B769826F}">
  <dimension ref="B3:N14"/>
  <sheetViews>
    <sheetView workbookViewId="0" topLeftCell="A7"/>
  </sheetViews>
  <sheetFormatPr defaultColWidth="8.834285714285713" defaultRowHeight="15"/>
  <cols>
    <col min="2" max="2" width="7.857142857142857" customWidth="1"/>
    <col min="3" max="3" width="17.571428571428573" customWidth="1"/>
    <col min="4" max="4" width="14.571428571428571" customWidth="1"/>
    <col min="5" max="5" width="14.857142857142858" customWidth="1"/>
    <col min="6" max="6" width="13.571428571428571" customWidth="1"/>
    <col min="7" max="7" width="14.285714285714286" customWidth="1"/>
    <col min="8" max="8" width="13" customWidth="1"/>
    <col min="9" max="9" width="11.857142857142858" customWidth="1"/>
    <col min="10" max="10" width="11.714285714285714" customWidth="1"/>
    <col min="11" max="11" width="12.714285714285714" customWidth="1"/>
    <col min="12" max="12" width="14.857142857142858" customWidth="1"/>
    <col min="13" max="13" width="10.142857142857142" bestFit="1" customWidth="1"/>
  </cols>
  <sheetData>
    <row r="3" spans="9:11" ht="16" thickBot="1">
      <c r="I3" s="292"/>
      <c r="J3" s="292"/>
      <c r="K3" s="292"/>
    </row>
    <row r="4" spans="2:11" ht="25" customHeight="1" thickTop="1">
      <c r="B4" s="419" t="s">
        <v>675</v>
      </c>
      <c r="C4" s="419"/>
      <c r="D4" s="419"/>
      <c r="E4" s="419"/>
      <c r="F4" s="419"/>
      <c r="G4" s="419"/>
      <c r="H4" s="345"/>
      <c r="I4" s="344"/>
      <c r="J4" s="344"/>
      <c r="K4" s="344"/>
    </row>
    <row r="5" spans="2:11" ht="25" customHeight="1">
      <c r="B5" s="343"/>
      <c r="C5" s="343"/>
      <c r="D5" s="373">
        <v>44926</v>
      </c>
      <c r="E5" s="367"/>
      <c r="F5" s="367"/>
      <c r="G5" s="367"/>
      <c r="H5" s="373">
        <v>45291</v>
      </c>
      <c r="I5" s="367"/>
      <c r="J5" s="367"/>
      <c r="K5" s="367"/>
    </row>
    <row r="6" spans="2:11" ht="16">
      <c r="B6" s="367" t="s">
        <v>143</v>
      </c>
      <c r="C6" s="367" t="s">
        <v>652</v>
      </c>
      <c r="D6" s="367" t="s">
        <v>546</v>
      </c>
      <c r="E6" s="367"/>
      <c r="F6" s="367" t="s">
        <v>298</v>
      </c>
      <c r="G6" s="367"/>
      <c r="H6" s="367" t="s">
        <v>546</v>
      </c>
      <c r="I6" s="367"/>
      <c r="J6" s="367" t="s">
        <v>298</v>
      </c>
      <c r="K6" s="367"/>
    </row>
    <row r="7" spans="2:11" ht="51">
      <c r="B7" s="367"/>
      <c r="C7" s="367"/>
      <c r="D7" s="63" t="s">
        <v>644</v>
      </c>
      <c r="E7" s="63" t="s">
        <v>646</v>
      </c>
      <c r="F7" s="63" t="s">
        <v>644</v>
      </c>
      <c r="G7" s="63" t="s">
        <v>646</v>
      </c>
      <c r="H7" s="63" t="s">
        <v>644</v>
      </c>
      <c r="I7" s="63" t="s">
        <v>646</v>
      </c>
      <c r="J7" s="63" t="s">
        <v>644</v>
      </c>
      <c r="K7" s="63" t="s">
        <v>646</v>
      </c>
    </row>
    <row r="8" spans="2:11" ht="1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  <c r="I8" s="61">
        <v>8</v>
      </c>
      <c r="J8" s="61">
        <v>9</v>
      </c>
      <c r="K8" s="61">
        <v>10</v>
      </c>
    </row>
    <row r="9" spans="2:14" ht="17">
      <c r="B9" s="65" t="s">
        <v>59</v>
      </c>
      <c r="C9" s="70" t="s">
        <v>133</v>
      </c>
      <c r="D9" s="68">
        <v>494208</v>
      </c>
      <c r="E9" s="68">
        <v>64197</v>
      </c>
      <c r="F9" s="68">
        <v>47445295</v>
      </c>
      <c r="G9" s="68">
        <v>2411468</v>
      </c>
      <c r="H9" s="68">
        <v>603904</v>
      </c>
      <c r="I9" s="68">
        <v>73625</v>
      </c>
      <c r="J9" s="68">
        <v>53906450</v>
      </c>
      <c r="K9" s="68">
        <v>2747124</v>
      </c>
      <c r="M9" s="15"/>
      <c r="N9" s="15"/>
    </row>
    <row r="10" spans="2:14" ht="17">
      <c r="B10" s="65" t="s">
        <v>60</v>
      </c>
      <c r="C10" s="70" t="s">
        <v>134</v>
      </c>
      <c r="D10" s="68">
        <v>406807</v>
      </c>
      <c r="E10" s="68">
        <v>536277</v>
      </c>
      <c r="F10" s="68">
        <v>24758510</v>
      </c>
      <c r="G10" s="68">
        <v>5772504</v>
      </c>
      <c r="H10" s="68">
        <v>120664</v>
      </c>
      <c r="I10" s="68">
        <v>101517</v>
      </c>
      <c r="J10" s="68">
        <v>22832465</v>
      </c>
      <c r="K10" s="68">
        <v>5567027</v>
      </c>
      <c r="M10" s="15"/>
      <c r="N10" s="15"/>
    </row>
    <row r="11" spans="2:14" ht="17">
      <c r="B11" s="65" t="s">
        <v>61</v>
      </c>
      <c r="C11" s="66" t="s">
        <v>665</v>
      </c>
      <c r="D11" s="68">
        <v>78317</v>
      </c>
      <c r="E11" s="68">
        <v>27870</v>
      </c>
      <c r="F11" s="68">
        <v>3555764</v>
      </c>
      <c r="G11" s="68">
        <v>161615</v>
      </c>
      <c r="H11" s="68">
        <v>102771</v>
      </c>
      <c r="I11" s="68">
        <v>36262</v>
      </c>
      <c r="J11" s="68">
        <v>5297267</v>
      </c>
      <c r="K11" s="68">
        <v>232043</v>
      </c>
      <c r="M11" s="15"/>
      <c r="N11" s="15"/>
    </row>
    <row r="12" spans="2:14" ht="17">
      <c r="B12" s="65" t="s">
        <v>62</v>
      </c>
      <c r="C12" s="66" t="s">
        <v>242</v>
      </c>
      <c r="D12" s="68">
        <v>643</v>
      </c>
      <c r="E12" s="68">
        <v>37</v>
      </c>
      <c r="F12" s="68">
        <v>6741</v>
      </c>
      <c r="G12" s="68">
        <v>330</v>
      </c>
      <c r="H12" s="68">
        <v>0</v>
      </c>
      <c r="I12" s="68">
        <v>0</v>
      </c>
      <c r="J12" s="68">
        <v>0</v>
      </c>
      <c r="K12" s="68">
        <v>0</v>
      </c>
      <c r="M12" s="15"/>
      <c r="N12" s="15"/>
    </row>
    <row r="13" spans="2:14" ht="16">
      <c r="B13" s="367" t="s">
        <v>182</v>
      </c>
      <c r="C13" s="367"/>
      <c r="D13" s="69">
        <f>SUM(D9:D12)</f>
        <v>979975</v>
      </c>
      <c r="E13" s="69">
        <f t="shared" si="0" ref="E13:G13">SUM(E9:E12)</f>
        <v>628381</v>
      </c>
      <c r="F13" s="69">
        <f t="shared" si="0"/>
        <v>75766310</v>
      </c>
      <c r="G13" s="69">
        <f t="shared" si="0"/>
        <v>8345917</v>
      </c>
      <c r="H13" s="69">
        <f>SUM(H9:H12)</f>
        <v>827339</v>
      </c>
      <c r="I13" s="69">
        <f t="shared" si="1" ref="I13:K13">SUM(I9:I12)</f>
        <v>211404</v>
      </c>
      <c r="J13" s="69">
        <f t="shared" si="1"/>
        <v>82036182</v>
      </c>
      <c r="K13" s="69">
        <f t="shared" si="1"/>
        <v>8546194</v>
      </c>
      <c r="M13" s="15"/>
      <c r="N13" s="15"/>
    </row>
    <row r="14" spans="13:14" ht="15">
      <c r="M14" s="27"/>
      <c r="N14" s="27"/>
    </row>
  </sheetData>
  <mergeCells count="10">
    <mergeCell ref="B4:G4"/>
    <mergeCell ref="B6:B7"/>
    <mergeCell ref="C6:C7"/>
    <mergeCell ref="D6:E6"/>
    <mergeCell ref="F6:G6"/>
    <mergeCell ref="H6:I6"/>
    <mergeCell ref="J6:K6"/>
    <mergeCell ref="D5:G5"/>
    <mergeCell ref="H5:K5"/>
    <mergeCell ref="B13:C13"/>
  </mergeCells>
  <hyperlinks>
    <hyperlink ref="A1" location="'Pregled tabela'!A1" display="'Pregled tabela'!A1"/>
  </hyperlinks>
  <pageMargins left="0.7" right="0.7" top="0.75" bottom="0.75" header="0.3" footer="0.3"/>
  <pageSetup orientation="portrait" paperSize="9" r:id="rId2"/>
  <ignoredErrors>
    <ignoredError sqref="D13:G13 H13:K13" formulaRange="1"/>
  </ignoredErrors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20EE5E1-7777-4F2E-8938-FB149B4236F3}">
  <dimension ref="B3:I17"/>
  <sheetViews>
    <sheetView workbookViewId="0" topLeftCell="A6">
      <selection pane="topLeft" activeCell="G7" sqref="G7"/>
    </sheetView>
  </sheetViews>
  <sheetFormatPr defaultColWidth="8.834285714285713" defaultRowHeight="15"/>
  <cols>
    <col min="2" max="2" width="7.571428571428571" customWidth="1"/>
    <col min="3" max="3" width="44.57142857142857" customWidth="1"/>
    <col min="4" max="4" width="10.571428571428571" customWidth="1"/>
    <col min="5" max="5" width="14.571428571428571" customWidth="1"/>
    <col min="6" max="6" width="12" customWidth="1"/>
    <col min="7" max="7" width="15.571428571428571" customWidth="1"/>
    <col min="8" max="8" width="10.571428571428571" customWidth="1"/>
    <col min="9" max="9" width="11.571428571428571" customWidth="1"/>
  </cols>
  <sheetData>
    <row r="3" spans="2:9" ht="17" thickBot="1">
      <c r="B3" s="304"/>
      <c r="C3" s="60"/>
      <c r="D3" s="60"/>
      <c r="E3" s="60"/>
      <c r="F3" s="60"/>
      <c r="G3" s="60"/>
      <c r="H3" s="60"/>
      <c r="I3" s="303"/>
    </row>
    <row r="4" spans="2:9" ht="25" customHeight="1" thickTop="1">
      <c r="B4" s="395" t="s">
        <v>653</v>
      </c>
      <c r="C4" s="395"/>
      <c r="D4" s="395"/>
      <c r="E4" s="395"/>
      <c r="F4" s="395"/>
      <c r="G4" s="395"/>
      <c r="H4" s="395"/>
      <c r="I4" s="395"/>
    </row>
    <row r="5" spans="2:9" ht="16">
      <c r="B5" s="367" t="s">
        <v>143</v>
      </c>
      <c r="C5" s="367" t="s">
        <v>175</v>
      </c>
      <c r="D5" s="367" t="s">
        <v>152</v>
      </c>
      <c r="E5" s="367"/>
      <c r="F5" s="367" t="s">
        <v>158</v>
      </c>
      <c r="G5" s="367"/>
      <c r="H5" s="367" t="s">
        <v>215</v>
      </c>
      <c r="I5" s="367"/>
    </row>
    <row r="6" spans="2:9" ht="34">
      <c r="B6" s="367"/>
      <c r="C6" s="367"/>
      <c r="D6" s="63" t="s">
        <v>626</v>
      </c>
      <c r="E6" s="63" t="s">
        <v>660</v>
      </c>
      <c r="F6" s="63" t="s">
        <v>626</v>
      </c>
      <c r="G6" s="63" t="s">
        <v>660</v>
      </c>
      <c r="H6" s="367"/>
      <c r="I6" s="367"/>
    </row>
    <row r="7" spans="2:9" ht="15">
      <c r="B7" s="118">
        <v>1</v>
      </c>
      <c r="C7" s="61">
        <v>2</v>
      </c>
      <c r="D7" s="61">
        <v>3</v>
      </c>
      <c r="E7" s="61">
        <v>4</v>
      </c>
      <c r="F7" s="118">
        <v>5</v>
      </c>
      <c r="G7" s="118">
        <v>6</v>
      </c>
      <c r="H7" s="118" t="s">
        <v>122</v>
      </c>
      <c r="I7" s="61" t="s">
        <v>123</v>
      </c>
    </row>
    <row r="8" spans="2:9" ht="17">
      <c r="B8" s="100" t="s">
        <v>59</v>
      </c>
      <c r="C8" s="66" t="s">
        <v>654</v>
      </c>
      <c r="D8" s="68">
        <v>15</v>
      </c>
      <c r="E8" s="68">
        <v>8836</v>
      </c>
      <c r="F8" s="222">
        <v>9</v>
      </c>
      <c r="G8" s="222">
        <v>1941</v>
      </c>
      <c r="H8" s="231">
        <f>F8/D8*100</f>
        <v>60</v>
      </c>
      <c r="I8" s="74">
        <f>G8/E8*100</f>
        <v>21.96695337256677</v>
      </c>
    </row>
    <row r="9" spans="2:9" ht="17">
      <c r="B9" s="100" t="s">
        <v>60</v>
      </c>
      <c r="C9" s="66" t="s">
        <v>655</v>
      </c>
      <c r="D9" s="68">
        <v>351832</v>
      </c>
      <c r="E9" s="68">
        <v>17948526</v>
      </c>
      <c r="F9" s="222">
        <v>373098</v>
      </c>
      <c r="G9" s="222">
        <v>19532545</v>
      </c>
      <c r="H9" s="231">
        <f t="shared" si="0" ref="H9:I11">F9/D9*100</f>
        <v>106.04436208190273</v>
      </c>
      <c r="I9" s="211">
        <f t="shared" si="0"/>
        <v>108.8253430950263</v>
      </c>
    </row>
    <row r="10" spans="2:9" ht="17">
      <c r="B10" s="100" t="s">
        <v>61</v>
      </c>
      <c r="C10" s="66" t="s">
        <v>656</v>
      </c>
      <c r="D10" s="68">
        <v>1696</v>
      </c>
      <c r="E10" s="68">
        <v>157656</v>
      </c>
      <c r="F10" s="222">
        <v>1755</v>
      </c>
      <c r="G10" s="222">
        <v>172445</v>
      </c>
      <c r="H10" s="231">
        <f t="shared" si="0"/>
        <v>103.47877358490567</v>
      </c>
      <c r="I10" s="211">
        <f>G10/E10*100</f>
        <v>109.3805500583549</v>
      </c>
    </row>
    <row r="11" spans="2:9" ht="16">
      <c r="B11" s="374" t="s">
        <v>182</v>
      </c>
      <c r="C11" s="374"/>
      <c r="D11" s="69">
        <f>SUM(D8:D10)</f>
        <v>353543</v>
      </c>
      <c r="E11" s="69">
        <f t="shared" si="1" ref="E11:G11">SUM(E8:E10)</f>
        <v>18115018</v>
      </c>
      <c r="F11" s="69">
        <f t="shared" si="1"/>
        <v>374862</v>
      </c>
      <c r="G11" s="69">
        <f t="shared" si="1"/>
        <v>19706931</v>
      </c>
      <c r="H11" s="217">
        <f t="shared" si="0"/>
        <v>106.0301010061011</v>
      </c>
      <c r="I11" s="212">
        <f t="shared" si="0"/>
        <v>108.7878079944497</v>
      </c>
    </row>
    <row r="14" spans="7:9" ht="15">
      <c r="G14" s="15"/>
      <c r="I14" s="15"/>
    </row>
    <row r="15" spans="4:7" ht="15">
      <c r="D15" s="15"/>
      <c r="E15" s="15"/>
      <c r="F15" s="15"/>
      <c r="G15" s="15"/>
    </row>
    <row r="16" spans="5:7" ht="15">
      <c r="E16" s="15"/>
      <c r="G16" s="15"/>
    </row>
    <row r="17" spans="4:7" ht="15">
      <c r="D17" s="15"/>
      <c r="E17" s="15"/>
      <c r="F17" s="15"/>
      <c r="G17" s="15"/>
    </row>
  </sheetData>
  <mergeCells count="7">
    <mergeCell ref="B11:C11"/>
    <mergeCell ref="B4:I4"/>
    <mergeCell ref="B5:B6"/>
    <mergeCell ref="C5:C6"/>
    <mergeCell ref="D5:E5"/>
    <mergeCell ref="F5:G5"/>
    <mergeCell ref="H5:I6"/>
  </mergeCells>
  <hyperlinks>
    <hyperlink ref="A1" location="'Pregled tabela'!A1" display="'Pregled tabela'!A1"/>
  </hyperlinks>
  <pageMargins left="0.7" right="0.7" top="0.75" bottom="0.75" header="0.3" footer="0.3"/>
  <ignoredErrors>
    <ignoredError sqref="D11:G11" formulaRange="1"/>
    <ignoredError sqref="H10:H11 H8:H9 I8:I11" evalError="1" calculatedColumn="1"/>
  </ignoredErrors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E42DBB9-BD9B-4F92-94D3-80B7CBD2A1C0}">
  <dimension ref="B3:J11"/>
  <sheetViews>
    <sheetView workbookViewId="0" topLeftCell="A6"/>
  </sheetViews>
  <sheetFormatPr defaultColWidth="8.834285714285713" defaultRowHeight="15"/>
  <cols>
    <col min="2" max="2" width="6.857142857142857" customWidth="1"/>
    <col min="3" max="3" width="43.142857142857146" customWidth="1"/>
    <col min="5" max="5" width="16.571428571428573" customWidth="1"/>
    <col min="6" max="6" width="12.571428571428571" customWidth="1"/>
    <col min="7" max="7" width="14.285714285714286" customWidth="1"/>
    <col min="9" max="9" width="9.714285714285714" customWidth="1"/>
  </cols>
  <sheetData>
    <row r="3" spans="2:9" ht="17" thickBot="1">
      <c r="B3" s="60"/>
      <c r="C3" s="60"/>
      <c r="D3" s="60"/>
      <c r="E3" s="60"/>
      <c r="F3" s="60"/>
      <c r="G3" s="60"/>
      <c r="H3" s="60"/>
      <c r="I3" s="303"/>
    </row>
    <row r="4" spans="2:9" ht="25" customHeight="1" thickTop="1">
      <c r="B4" s="395" t="s">
        <v>657</v>
      </c>
      <c r="C4" s="395"/>
      <c r="D4" s="395"/>
      <c r="E4" s="395"/>
      <c r="F4" s="395"/>
      <c r="G4" s="395"/>
      <c r="H4" s="395"/>
      <c r="I4" s="395"/>
    </row>
    <row r="5" spans="2:9" ht="16">
      <c r="B5" s="367" t="s">
        <v>143</v>
      </c>
      <c r="C5" s="367" t="s">
        <v>175</v>
      </c>
      <c r="D5" s="367" t="s">
        <v>151</v>
      </c>
      <c r="E5" s="367"/>
      <c r="F5" s="367" t="s">
        <v>158</v>
      </c>
      <c r="G5" s="367"/>
      <c r="H5" s="367" t="s">
        <v>215</v>
      </c>
      <c r="I5" s="367"/>
    </row>
    <row r="6" spans="2:9" ht="34">
      <c r="B6" s="367"/>
      <c r="C6" s="367"/>
      <c r="D6" s="63" t="s">
        <v>626</v>
      </c>
      <c r="E6" s="63" t="s">
        <v>660</v>
      </c>
      <c r="F6" s="63" t="s">
        <v>626</v>
      </c>
      <c r="G6" s="63" t="s">
        <v>660</v>
      </c>
      <c r="H6" s="367"/>
      <c r="I6" s="367"/>
    </row>
    <row r="7" spans="2:9" ht="15">
      <c r="B7" s="118">
        <v>1</v>
      </c>
      <c r="C7" s="61">
        <v>2</v>
      </c>
      <c r="D7" s="61">
        <v>3</v>
      </c>
      <c r="E7" s="61">
        <v>4</v>
      </c>
      <c r="F7" s="118">
        <v>5</v>
      </c>
      <c r="G7" s="118">
        <v>6</v>
      </c>
      <c r="H7" s="118" t="s">
        <v>122</v>
      </c>
      <c r="I7" s="61" t="s">
        <v>123</v>
      </c>
    </row>
    <row r="8" spans="2:9" ht="20" customHeight="1">
      <c r="B8" s="100" t="s">
        <v>59</v>
      </c>
      <c r="C8" s="66" t="s">
        <v>654</v>
      </c>
      <c r="D8" s="74">
        <v>15</v>
      </c>
      <c r="E8" s="68">
        <v>8836</v>
      </c>
      <c r="F8" s="249">
        <v>9</v>
      </c>
      <c r="G8" s="222">
        <v>1941</v>
      </c>
      <c r="H8" s="249">
        <f>F8/D8*100</f>
        <v>60</v>
      </c>
      <c r="I8" s="74">
        <f>G8/E8*100</f>
        <v>21.96695337256677</v>
      </c>
    </row>
    <row r="9" spans="2:9" ht="20" customHeight="1">
      <c r="B9" s="100" t="s">
        <v>60</v>
      </c>
      <c r="C9" s="66" t="s">
        <v>655</v>
      </c>
      <c r="D9" s="74">
        <v>1306</v>
      </c>
      <c r="E9" s="68">
        <v>55183</v>
      </c>
      <c r="F9" s="249">
        <v>1806</v>
      </c>
      <c r="G9" s="222">
        <v>100760</v>
      </c>
      <c r="H9" s="249">
        <f t="shared" si="0" ref="H9:I11">F9/D9*100</f>
        <v>138.28483920367535</v>
      </c>
      <c r="I9" s="74">
        <f t="shared" si="0"/>
        <v>182.59246507076455</v>
      </c>
    </row>
    <row r="10" spans="2:9" ht="20" customHeight="1">
      <c r="B10" s="100" t="s">
        <v>61</v>
      </c>
      <c r="C10" s="66" t="s">
        <v>656</v>
      </c>
      <c r="D10" s="74">
        <v>392</v>
      </c>
      <c r="E10" s="68">
        <v>89843</v>
      </c>
      <c r="F10" s="249">
        <v>1231</v>
      </c>
      <c r="G10" s="222">
        <v>129815</v>
      </c>
      <c r="H10" s="249">
        <f t="shared" si="0"/>
        <v>314.03061224489795</v>
      </c>
      <c r="I10" s="74">
        <f t="shared" si="0"/>
        <v>144.49094531571743</v>
      </c>
    </row>
    <row r="11" spans="2:10" ht="20" customHeight="1">
      <c r="B11" s="374" t="s">
        <v>182</v>
      </c>
      <c r="C11" s="374"/>
      <c r="D11" s="72">
        <f>SUM(D8:D10)</f>
        <v>1713</v>
      </c>
      <c r="E11" s="69">
        <f t="shared" si="1" ref="E11:G11">SUM(E8:E10)</f>
        <v>153862</v>
      </c>
      <c r="F11" s="72">
        <f t="shared" si="1"/>
        <v>3046</v>
      </c>
      <c r="G11" s="69">
        <f t="shared" si="1"/>
        <v>232516</v>
      </c>
      <c r="H11" s="217">
        <f t="shared" si="0"/>
        <v>177.81669585522474</v>
      </c>
      <c r="I11" s="212">
        <f t="shared" si="0"/>
        <v>151.1198346570303</v>
      </c>
      <c r="J11" s="15"/>
    </row>
  </sheetData>
  <mergeCells count="7">
    <mergeCell ref="B11:C11"/>
    <mergeCell ref="B4:I4"/>
    <mergeCell ref="B5:B6"/>
    <mergeCell ref="C5:C6"/>
    <mergeCell ref="D5:E5"/>
    <mergeCell ref="F5:G5"/>
    <mergeCell ref="H5:I6"/>
  </mergeCells>
  <hyperlinks>
    <hyperlink ref="A1" location="'Pregled tabela'!A1" display="'Pregled tabela'!A1"/>
  </hyperlinks>
  <pageMargins left="0.7" right="0.7" top="0.75" bottom="0.75" header="0.3" footer="0.3"/>
  <ignoredErrors>
    <ignoredError sqref="D11:G11" formulaRange="1"/>
  </ignoredErrors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C076DB7-52AC-4DD0-A17E-A569609A1818}">
  <dimension ref="B3:I10"/>
  <sheetViews>
    <sheetView workbookViewId="0" topLeftCell="A1">
      <selection pane="topLeft" activeCell="G7" sqref="G7"/>
    </sheetView>
  </sheetViews>
  <sheetFormatPr defaultColWidth="8.834285714285713" defaultRowHeight="15"/>
  <cols>
    <col min="2" max="2" width="6.142857142857143" customWidth="1"/>
    <col min="3" max="3" width="40.714285714285715" customWidth="1"/>
    <col min="5" max="5" width="13.571428571428571" customWidth="1"/>
    <col min="6" max="6" width="10.142857142857142" customWidth="1"/>
    <col min="7" max="7" width="14" customWidth="1"/>
  </cols>
  <sheetData>
    <row r="3" spans="2:9" ht="17" thickBot="1">
      <c r="B3" s="60"/>
      <c r="C3" s="60"/>
      <c r="D3" s="60"/>
      <c r="E3" s="60"/>
      <c r="F3" s="60"/>
      <c r="G3" s="60"/>
      <c r="H3" s="60"/>
      <c r="I3" s="303"/>
    </row>
    <row r="4" spans="2:9" ht="25" customHeight="1" thickTop="1">
      <c r="B4" s="395" t="s">
        <v>142</v>
      </c>
      <c r="C4" s="395"/>
      <c r="D4" s="395"/>
      <c r="E4" s="395"/>
      <c r="F4" s="395"/>
      <c r="G4" s="395"/>
      <c r="H4" s="395"/>
      <c r="I4" s="395"/>
    </row>
    <row r="5" spans="2:9" ht="16">
      <c r="B5" s="367" t="s">
        <v>143</v>
      </c>
      <c r="C5" s="367" t="s">
        <v>176</v>
      </c>
      <c r="D5" s="367" t="s">
        <v>151</v>
      </c>
      <c r="E5" s="367"/>
      <c r="F5" s="367" t="s">
        <v>156</v>
      </c>
      <c r="G5" s="367"/>
      <c r="H5" s="367" t="s">
        <v>215</v>
      </c>
      <c r="I5" s="367"/>
    </row>
    <row r="6" spans="2:9" ht="34">
      <c r="B6" s="367"/>
      <c r="C6" s="367"/>
      <c r="D6" s="63" t="s">
        <v>626</v>
      </c>
      <c r="E6" s="63" t="s">
        <v>660</v>
      </c>
      <c r="F6" s="63" t="s">
        <v>626</v>
      </c>
      <c r="G6" s="63" t="s">
        <v>660</v>
      </c>
      <c r="H6" s="367"/>
      <c r="I6" s="367"/>
    </row>
    <row r="7" spans="2:9" ht="15">
      <c r="B7" s="118">
        <v>1</v>
      </c>
      <c r="C7" s="61">
        <v>2</v>
      </c>
      <c r="D7" s="61">
        <v>3</v>
      </c>
      <c r="E7" s="61">
        <v>4</v>
      </c>
      <c r="F7" s="118">
        <v>5</v>
      </c>
      <c r="G7" s="118">
        <v>6</v>
      </c>
      <c r="H7" s="118" t="s">
        <v>122</v>
      </c>
      <c r="I7" s="61" t="s">
        <v>123</v>
      </c>
    </row>
    <row r="8" spans="2:9" ht="34">
      <c r="B8" s="100" t="s">
        <v>59</v>
      </c>
      <c r="C8" s="66" t="s">
        <v>658</v>
      </c>
      <c r="D8" s="68">
        <v>0</v>
      </c>
      <c r="E8" s="68">
        <v>0</v>
      </c>
      <c r="F8" s="222">
        <v>0</v>
      </c>
      <c r="G8" s="222">
        <v>0</v>
      </c>
      <c r="H8" s="249" t="s">
        <v>23</v>
      </c>
      <c r="I8" s="211" t="s">
        <v>23</v>
      </c>
    </row>
    <row r="9" spans="2:9" ht="35" customHeight="1">
      <c r="B9" s="100" t="s">
        <v>60</v>
      </c>
      <c r="C9" s="66" t="s">
        <v>659</v>
      </c>
      <c r="D9" s="68">
        <v>620</v>
      </c>
      <c r="E9" s="68">
        <v>1150</v>
      </c>
      <c r="F9" s="222">
        <v>1613</v>
      </c>
      <c r="G9" s="222">
        <v>1106</v>
      </c>
      <c r="H9" s="249">
        <f t="shared" si="0" ref="H9:I10">F9/D9*100</f>
        <v>260.1612903225806</v>
      </c>
      <c r="I9" s="211">
        <f t="shared" si="0"/>
        <v>96.17391304347827</v>
      </c>
    </row>
    <row r="10" spans="2:9" ht="17">
      <c r="B10" s="193"/>
      <c r="C10" s="63" t="s">
        <v>182</v>
      </c>
      <c r="D10" s="69">
        <f>SUM(D8:D9)</f>
        <v>620</v>
      </c>
      <c r="E10" s="69">
        <f t="shared" si="1" ref="E10:G10">SUM(E8:E9)</f>
        <v>1150</v>
      </c>
      <c r="F10" s="69">
        <f t="shared" si="1"/>
        <v>1613</v>
      </c>
      <c r="G10" s="69">
        <f t="shared" si="1"/>
        <v>1106</v>
      </c>
      <c r="H10" s="232">
        <f t="shared" si="0"/>
        <v>260.1612903225806</v>
      </c>
      <c r="I10" s="212">
        <f t="shared" si="0"/>
        <v>96.17391304347827</v>
      </c>
    </row>
  </sheetData>
  <mergeCells count="6">
    <mergeCell ref="B4:I4"/>
    <mergeCell ref="B5:B6"/>
    <mergeCell ref="C5:C6"/>
    <mergeCell ref="D5:E5"/>
    <mergeCell ref="F5:G5"/>
    <mergeCell ref="H5:I6"/>
  </mergeCells>
  <hyperlinks>
    <hyperlink ref="A1" location="'Pregled tabela'!A1" display="'Pregled tabela'!A1"/>
  </hyperlinks>
  <pageMargins left="0.7" right="0.7" top="0.75" bottom="0.75" header="0.3" footer="0.3"/>
  <pageSetup orientation="portrait" paperSize="9" r:id="rId2"/>
  <ignoredErrors>
    <ignoredError sqref="D10:G10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dimension ref="B2:L9"/>
  <sheetViews>
    <sheetView workbookViewId="0" topLeftCell="A1"/>
  </sheetViews>
  <sheetFormatPr defaultColWidth="9.164285714285713" defaultRowHeight="15"/>
  <cols>
    <col min="2" max="2" width="17.571428571428573" customWidth="1"/>
    <col min="3" max="3" width="13.142857142857142" customWidth="1"/>
    <col min="4" max="4" width="20.857142857142858" customWidth="1"/>
    <col min="5" max="5" width="13.857142857142858" customWidth="1"/>
    <col min="6" max="6" width="14.571428571428571" customWidth="1"/>
    <col min="7" max="7" width="18.142857142857142" customWidth="1"/>
    <col min="8" max="8" width="15.857142857142858" customWidth="1"/>
    <col min="9" max="9" width="17.142857142857142" customWidth="1"/>
    <col min="10" max="10" width="19" customWidth="1"/>
  </cols>
  <sheetData>
    <row r="2" spans="2:10" ht="16">
      <c r="B2" s="3"/>
      <c r="C2" s="4"/>
      <c r="D2" s="4"/>
      <c r="E2" s="4"/>
      <c r="F2" s="4"/>
      <c r="G2" s="4"/>
      <c r="H2" s="4"/>
      <c r="I2" s="4"/>
      <c r="J2" s="4"/>
    </row>
    <row r="3" spans="2:10" ht="18" thickBot="1">
      <c r="B3" s="82" t="s">
        <v>2</v>
      </c>
      <c r="C3" s="81"/>
      <c r="D3" s="81"/>
      <c r="E3" s="81"/>
      <c r="F3" s="81"/>
      <c r="G3" s="81"/>
      <c r="H3" s="81"/>
      <c r="I3" s="83"/>
      <c r="J3" s="84" t="s">
        <v>451</v>
      </c>
    </row>
    <row r="4" spans="2:10" ht="25" customHeight="1" thickTop="1">
      <c r="B4" s="377" t="s">
        <v>243</v>
      </c>
      <c r="C4" s="377"/>
      <c r="D4" s="377"/>
      <c r="E4" s="377"/>
      <c r="F4" s="377"/>
      <c r="G4" s="377"/>
      <c r="H4" s="377"/>
      <c r="I4" s="377"/>
      <c r="J4" s="377"/>
    </row>
    <row r="5" spans="2:10" ht="16">
      <c r="B5" s="378">
        <v>44561</v>
      </c>
      <c r="C5" s="376"/>
      <c r="D5" s="376"/>
      <c r="E5" s="378">
        <v>44926</v>
      </c>
      <c r="F5" s="376"/>
      <c r="G5" s="376"/>
      <c r="H5" s="378">
        <v>45291</v>
      </c>
      <c r="I5" s="376"/>
      <c r="J5" s="376"/>
    </row>
    <row r="6" spans="2:10" ht="34">
      <c r="B6" s="97" t="s">
        <v>686</v>
      </c>
      <c r="C6" s="97" t="s">
        <v>244</v>
      </c>
      <c r="D6" s="97" t="s">
        <v>249</v>
      </c>
      <c r="E6" s="97" t="s">
        <v>687</v>
      </c>
      <c r="F6" s="97" t="s">
        <v>245</v>
      </c>
      <c r="G6" s="97" t="s">
        <v>249</v>
      </c>
      <c r="H6" s="97" t="s">
        <v>687</v>
      </c>
      <c r="I6" s="97" t="s">
        <v>244</v>
      </c>
      <c r="J6" s="97" t="s">
        <v>249</v>
      </c>
    </row>
    <row r="7" spans="2:10" ht="15">
      <c r="B7" s="99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</row>
    <row r="8" spans="2:12" ht="16">
      <c r="B8" s="107">
        <v>6432</v>
      </c>
      <c r="C8" s="107">
        <v>25890829</v>
      </c>
      <c r="D8" s="107">
        <f>C8/B8</f>
        <v>4025.3154539800994</v>
      </c>
      <c r="E8" s="107">
        <v>6410</v>
      </c>
      <c r="F8" s="107">
        <v>27199283</v>
      </c>
      <c r="G8" s="107">
        <f>F8/E8</f>
        <v>4243.257878315133</v>
      </c>
      <c r="H8" s="107">
        <v>6564</v>
      </c>
      <c r="I8" s="107">
        <v>29025585</v>
      </c>
      <c r="J8" s="107">
        <f>I8/H8</f>
        <v>4421.935557586838</v>
      </c>
      <c r="L8" s="15"/>
    </row>
    <row r="9" spans="2:10" ht="16">
      <c r="B9" s="21"/>
      <c r="C9" s="4"/>
      <c r="D9" s="4"/>
      <c r="E9" s="4"/>
      <c r="F9" s="4"/>
      <c r="G9" s="4"/>
      <c r="H9" s="4"/>
      <c r="I9" s="4"/>
      <c r="J9" s="4"/>
    </row>
  </sheetData>
  <mergeCells count="4">
    <mergeCell ref="B4:J4"/>
    <mergeCell ref="B5:D5"/>
    <mergeCell ref="E5:G5"/>
    <mergeCell ref="H5:J5"/>
  </mergeCells>
  <hyperlinks>
    <hyperlink ref="A1" location="'Pregled tabela'!A1" display="'Pregled tabela'!A1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dimension ref="B1:Q27"/>
  <sheetViews>
    <sheetView workbookViewId="0" topLeftCell="A1">
      <selection pane="topLeft" activeCell="A2" sqref="A2"/>
    </sheetView>
  </sheetViews>
  <sheetFormatPr defaultColWidth="9.164285714285713" defaultRowHeight="15"/>
  <cols>
    <col min="3" max="3" width="34.857142857142854" customWidth="1"/>
    <col min="4" max="4" width="16" customWidth="1"/>
    <col min="5" max="7" width="15.142857142857142" customWidth="1"/>
    <col min="8" max="8" width="14.571428571428571" customWidth="1"/>
    <col min="9" max="9" width="13.857142857142858" customWidth="1"/>
    <col min="10" max="10" width="12.857142857142858" customWidth="1"/>
    <col min="11" max="11" width="13.142857142857142" customWidth="1"/>
    <col min="13" max="13" width="12.142857142857142" bestFit="1" customWidth="1"/>
    <col min="14" max="14" width="10.714285714285714" bestFit="1" customWidth="1"/>
    <col min="15" max="15" width="15" customWidth="1"/>
    <col min="17" max="17" width="10.142857142857142" bestFit="1" customWidth="1"/>
  </cols>
  <sheetData>
    <row r="1" spans="3:11" ht="16">
      <c r="C1" s="5"/>
      <c r="D1" s="4"/>
      <c r="E1" s="4"/>
      <c r="F1" s="4"/>
      <c r="G1" s="4"/>
      <c r="H1" s="4"/>
      <c r="I1" s="4"/>
      <c r="J1" s="4"/>
      <c r="K1" s="4"/>
    </row>
    <row r="2" spans="3:13" ht="16">
      <c r="C2" s="4"/>
      <c r="D2" s="4"/>
      <c r="E2" s="4"/>
      <c r="F2" s="4"/>
      <c r="G2" s="4"/>
      <c r="H2" s="4"/>
      <c r="I2" s="4"/>
      <c r="J2" s="4"/>
      <c r="K2" s="4"/>
      <c r="M2" s="52"/>
    </row>
    <row r="3" spans="2:11" ht="17" thickBot="1">
      <c r="B3" s="60"/>
      <c r="C3" s="85" t="s">
        <v>3</v>
      </c>
      <c r="D3" s="81"/>
      <c r="E3" s="81"/>
      <c r="F3" s="81"/>
      <c r="G3" s="81"/>
      <c r="H3" s="81"/>
      <c r="I3" s="81"/>
      <c r="J3" s="81"/>
      <c r="K3" s="84" t="s">
        <v>453</v>
      </c>
    </row>
    <row r="4" spans="2:11" ht="25" customHeight="1" thickTop="1">
      <c r="B4" s="379" t="s">
        <v>250</v>
      </c>
      <c r="C4" s="379"/>
      <c r="D4" s="379"/>
      <c r="E4" s="379"/>
      <c r="F4" s="379"/>
      <c r="G4" s="379"/>
      <c r="H4" s="379"/>
      <c r="I4" s="379"/>
      <c r="J4" s="379"/>
      <c r="K4" s="379"/>
    </row>
    <row r="5" spans="2:11" ht="19.5" customHeight="1">
      <c r="B5" s="374" t="s">
        <v>143</v>
      </c>
      <c r="C5" s="376" t="s">
        <v>175</v>
      </c>
      <c r="D5" s="378">
        <v>44561</v>
      </c>
      <c r="E5" s="376"/>
      <c r="F5" s="376" t="s">
        <v>149</v>
      </c>
      <c r="G5" s="376"/>
      <c r="H5" s="378">
        <v>45291</v>
      </c>
      <c r="I5" s="376"/>
      <c r="J5" s="376" t="s">
        <v>215</v>
      </c>
      <c r="K5" s="376"/>
    </row>
    <row r="6" spans="2:11" ht="17">
      <c r="B6" s="374"/>
      <c r="C6" s="376"/>
      <c r="D6" s="97" t="s">
        <v>206</v>
      </c>
      <c r="E6" s="97" t="s">
        <v>213</v>
      </c>
      <c r="F6" s="97" t="s">
        <v>206</v>
      </c>
      <c r="G6" s="97" t="s">
        <v>213</v>
      </c>
      <c r="H6" s="97" t="s">
        <v>206</v>
      </c>
      <c r="I6" s="97" t="s">
        <v>213</v>
      </c>
      <c r="J6" s="97" t="s">
        <v>94</v>
      </c>
      <c r="K6" s="97" t="s">
        <v>95</v>
      </c>
    </row>
    <row r="7" spans="2:11" ht="1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1" ht="16">
      <c r="B8" s="108"/>
      <c r="C8" s="382" t="s">
        <v>251</v>
      </c>
      <c r="D8" s="382"/>
      <c r="E8" s="101"/>
      <c r="F8" s="109"/>
      <c r="G8" s="101"/>
      <c r="H8" s="110"/>
      <c r="I8" s="110"/>
      <c r="J8" s="101"/>
      <c r="K8" s="110"/>
    </row>
    <row r="9" spans="2:17" ht="17">
      <c r="B9" s="111" t="s">
        <v>59</v>
      </c>
      <c r="C9" s="112" t="s">
        <v>252</v>
      </c>
      <c r="D9" s="102">
        <v>7989239</v>
      </c>
      <c r="E9" s="103">
        <f>D9/D$17*100</f>
        <v>30.85740900764514</v>
      </c>
      <c r="F9" s="102">
        <v>8240642</v>
      </c>
      <c r="G9" s="113">
        <f>F9/F$17*100</f>
        <v>30.29727658629825</v>
      </c>
      <c r="H9" s="102">
        <v>8590540</v>
      </c>
      <c r="I9" s="113">
        <f>H9/H$17*100</f>
        <v>29.596440519631216</v>
      </c>
      <c r="J9" s="104">
        <f>F9/D9*100</f>
        <v>103.14677029939898</v>
      </c>
      <c r="K9" s="104">
        <f>H9/F9*100</f>
        <v>104.24600413414392</v>
      </c>
      <c r="M9" s="15"/>
      <c r="N9" s="26"/>
      <c r="O9" s="15"/>
      <c r="Q9" s="15"/>
    </row>
    <row r="10" spans="2:17" ht="17">
      <c r="B10" s="111" t="s">
        <v>60</v>
      </c>
      <c r="C10" s="112" t="s">
        <v>253</v>
      </c>
      <c r="D10" s="102">
        <v>1966008</v>
      </c>
      <c r="E10" s="103">
        <f t="shared" si="0" ref="E10:E16">D10/D$17*100</f>
        <v>7.593453264860696</v>
      </c>
      <c r="F10" s="102">
        <v>2028824</v>
      </c>
      <c r="G10" s="113">
        <f t="shared" si="1" ref="G10:G16">F10/F$17*100</f>
        <v>7.459108388996871</v>
      </c>
      <c r="H10" s="102">
        <v>2500875</v>
      </c>
      <c r="I10" s="113">
        <f t="shared" si="2" ref="I10:I16">H10/H$17*100</f>
        <v>8.616105411828908</v>
      </c>
      <c r="J10" s="104">
        <f t="shared" si="3" ref="J10:J16">F10/D10*100</f>
        <v>103.19510398736934</v>
      </c>
      <c r="K10" s="104">
        <f t="shared" si="4" ref="K10:K16">H10/F10*100</f>
        <v>123.26722278521942</v>
      </c>
      <c r="M10" s="15"/>
      <c r="N10" s="26"/>
      <c r="O10" s="15"/>
      <c r="Q10" s="15"/>
    </row>
    <row r="11" spans="2:17" ht="17">
      <c r="B11" s="111" t="s">
        <v>61</v>
      </c>
      <c r="C11" s="112" t="s">
        <v>254</v>
      </c>
      <c r="D11" s="102">
        <v>350452</v>
      </c>
      <c r="E11" s="103">
        <f t="shared" si="0"/>
        <v>1.3535758163633926</v>
      </c>
      <c r="F11" s="102">
        <v>530298</v>
      </c>
      <c r="G11" s="113">
        <f t="shared" si="1"/>
        <v>1.9496763940431812</v>
      </c>
      <c r="H11" s="102">
        <v>373157</v>
      </c>
      <c r="I11" s="113">
        <f t="shared" si="2"/>
        <v>1.285614053945855</v>
      </c>
      <c r="J11" s="104">
        <f t="shared" si="3"/>
        <v>151.31829751292616</v>
      </c>
      <c r="K11" s="104">
        <f t="shared" si="4"/>
        <v>70.36741605663231</v>
      </c>
      <c r="M11" s="15"/>
      <c r="N11" s="26"/>
      <c r="O11" s="15"/>
      <c r="Q11" s="15"/>
    </row>
    <row r="12" spans="2:17" ht="17">
      <c r="B12" s="111" t="s">
        <v>62</v>
      </c>
      <c r="C12" s="112" t="s">
        <v>255</v>
      </c>
      <c r="D12" s="102">
        <v>15890822</v>
      </c>
      <c r="E12" s="103">
        <f t="shared" si="0"/>
        <v>61.376257979225</v>
      </c>
      <c r="F12" s="102">
        <v>16513007</v>
      </c>
      <c r="G12" s="113">
        <f>F12/F$17*100</f>
        <v>60.71118492351434</v>
      </c>
      <c r="H12" s="102">
        <v>17476046</v>
      </c>
      <c r="I12" s="113">
        <f>H12/H$17*100</f>
        <v>60.20910861917167</v>
      </c>
      <c r="J12" s="104">
        <f t="shared" si="3"/>
        <v>103.91537328905956</v>
      </c>
      <c r="K12" s="104">
        <f t="shared" si="4"/>
        <v>105.83200261466612</v>
      </c>
      <c r="M12" s="15"/>
      <c r="N12" s="26"/>
      <c r="O12" s="15"/>
      <c r="Q12" s="15"/>
    </row>
    <row r="13" spans="2:17" ht="17">
      <c r="B13" s="111" t="s">
        <v>63</v>
      </c>
      <c r="C13" s="112" t="s">
        <v>256</v>
      </c>
      <c r="D13" s="102">
        <v>1099948</v>
      </c>
      <c r="E13" s="103">
        <f t="shared" si="0"/>
        <v>4.248407804941278</v>
      </c>
      <c r="F13" s="102">
        <v>995285</v>
      </c>
      <c r="G13" s="113">
        <f t="shared" si="1"/>
        <v>3.6592324878563898</v>
      </c>
      <c r="H13" s="102">
        <v>909767</v>
      </c>
      <c r="I13" s="113">
        <f t="shared" si="2"/>
        <v>3.1343623220686165</v>
      </c>
      <c r="J13" s="104">
        <f t="shared" si="3"/>
        <v>90.484732005513</v>
      </c>
      <c r="K13" s="104">
        <f t="shared" si="4"/>
        <v>91.40768724536188</v>
      </c>
      <c r="M13" s="15"/>
      <c r="N13" s="26"/>
      <c r="O13" s="15"/>
      <c r="Q13" s="15"/>
    </row>
    <row r="14" spans="2:17" ht="17.25" customHeight="1">
      <c r="B14" s="111" t="s">
        <v>64</v>
      </c>
      <c r="C14" s="112" t="s">
        <v>257</v>
      </c>
      <c r="D14" s="102">
        <f>D12-D13</f>
        <v>14790874</v>
      </c>
      <c r="E14" s="103">
        <f t="shared" si="0"/>
        <v>57.12785017428372</v>
      </c>
      <c r="F14" s="102">
        <f>F12-F13</f>
        <v>15517722</v>
      </c>
      <c r="G14" s="113">
        <f t="shared" si="1"/>
        <v>57.05195243565796</v>
      </c>
      <c r="H14" s="102">
        <f>H12-H13</f>
        <v>16566279</v>
      </c>
      <c r="I14" s="113">
        <f t="shared" si="2"/>
        <v>57.074746297103054</v>
      </c>
      <c r="J14" s="104">
        <f t="shared" si="3"/>
        <v>104.91416531572104</v>
      </c>
      <c r="K14" s="104">
        <f t="shared" si="4"/>
        <v>106.75715804162493</v>
      </c>
      <c r="M14" s="15"/>
      <c r="N14" s="26"/>
      <c r="O14" s="15"/>
      <c r="Q14" s="15"/>
    </row>
    <row r="15" spans="2:17" ht="34">
      <c r="B15" s="111" t="s">
        <v>65</v>
      </c>
      <c r="C15" s="112" t="s">
        <v>258</v>
      </c>
      <c r="D15" s="102">
        <v>516921</v>
      </c>
      <c r="E15" s="103">
        <f t="shared" si="0"/>
        <v>1.9965409373334475</v>
      </c>
      <c r="F15" s="102">
        <v>548157</v>
      </c>
      <c r="G15" s="113">
        <f t="shared" si="1"/>
        <v>2.015336213090617</v>
      </c>
      <c r="H15" s="102">
        <v>571680</v>
      </c>
      <c r="I15" s="113">
        <f t="shared" si="2"/>
        <v>1.96957270628654</v>
      </c>
      <c r="J15" s="104">
        <f t="shared" si="3"/>
        <v>106.04270285014539</v>
      </c>
      <c r="K15" s="104">
        <f t="shared" si="4"/>
        <v>104.29128880959286</v>
      </c>
      <c r="M15" s="15"/>
      <c r="N15" s="26"/>
      <c r="O15" s="15"/>
      <c r="Q15" s="15"/>
    </row>
    <row r="16" spans="2:17" ht="17">
      <c r="B16" s="111" t="s">
        <v>66</v>
      </c>
      <c r="C16" s="112" t="s">
        <v>259</v>
      </c>
      <c r="D16" s="102">
        <v>277335</v>
      </c>
      <c r="E16" s="103">
        <f t="shared" si="0"/>
        <v>1.071170799513604</v>
      </c>
      <c r="F16" s="102">
        <v>333640</v>
      </c>
      <c r="G16" s="113">
        <f t="shared" si="1"/>
        <v>1.226649981913126</v>
      </c>
      <c r="H16" s="102">
        <v>423054</v>
      </c>
      <c r="I16" s="113">
        <f t="shared" si="2"/>
        <v>1.4575210112044255</v>
      </c>
      <c r="J16" s="104">
        <f t="shared" si="3"/>
        <v>120.30216164566319</v>
      </c>
      <c r="K16" s="104">
        <f t="shared" si="4"/>
        <v>126.79954441913439</v>
      </c>
      <c r="M16" s="15"/>
      <c r="N16" s="26"/>
      <c r="O16" s="15"/>
      <c r="Q16" s="15"/>
    </row>
    <row r="17" spans="2:17" ht="16">
      <c r="B17" s="376" t="s">
        <v>260</v>
      </c>
      <c r="C17" s="376"/>
      <c r="D17" s="105">
        <f t="shared" si="5" ref="D17:I17">D9+D10+D11+D14+D15+D16</f>
        <v>25890829</v>
      </c>
      <c r="E17" s="97">
        <f t="shared" si="5"/>
        <v>100.00000000000001</v>
      </c>
      <c r="F17" s="105">
        <f t="shared" si="5"/>
        <v>27199283</v>
      </c>
      <c r="G17" s="97">
        <f t="shared" si="5"/>
        <v>100.00000000000001</v>
      </c>
      <c r="H17" s="105">
        <f t="shared" si="5"/>
        <v>29025585</v>
      </c>
      <c r="I17" s="97">
        <f t="shared" si="5"/>
        <v>100</v>
      </c>
      <c r="J17" s="106">
        <f>F17/D17*100</f>
        <v>105.05373543659032</v>
      </c>
      <c r="K17" s="106">
        <f>H17/F17*100</f>
        <v>106.71452258502549</v>
      </c>
      <c r="M17" s="15"/>
      <c r="N17" s="26"/>
      <c r="O17" s="15"/>
      <c r="Q17" s="15"/>
    </row>
    <row r="18" spans="2:14" ht="16">
      <c r="B18" s="108"/>
      <c r="C18" s="382" t="s">
        <v>261</v>
      </c>
      <c r="D18" s="382"/>
      <c r="E18" s="114"/>
      <c r="F18" s="109"/>
      <c r="G18" s="114"/>
      <c r="H18" s="102"/>
      <c r="I18" s="114"/>
      <c r="J18" s="104"/>
      <c r="K18" s="104"/>
      <c r="M18" s="15"/>
      <c r="N18" s="26"/>
    </row>
    <row r="19" spans="2:17" ht="17">
      <c r="B19" s="100" t="s">
        <v>67</v>
      </c>
      <c r="C19" s="101" t="s">
        <v>262</v>
      </c>
      <c r="D19" s="102">
        <v>21184952</v>
      </c>
      <c r="E19" s="103">
        <f>D19/D$25*100</f>
        <v>81.82415480014178</v>
      </c>
      <c r="F19" s="102">
        <v>22443589</v>
      </c>
      <c r="G19" s="103">
        <f>F19/F$25*100</f>
        <v>82.51536998236314</v>
      </c>
      <c r="H19" s="102">
        <v>23899670</v>
      </c>
      <c r="I19" s="103">
        <f>H19/H$25*100</f>
        <v>82.3400114071775</v>
      </c>
      <c r="J19" s="104">
        <f>F19/D19*100</f>
        <v>105.94118410086554</v>
      </c>
      <c r="K19" s="104">
        <f>H19/F19*100</f>
        <v>106.48773687666441</v>
      </c>
      <c r="M19" s="15"/>
      <c r="N19" s="26"/>
      <c r="O19" s="15"/>
      <c r="Q19" s="15"/>
    </row>
    <row r="20" spans="2:14" ht="17">
      <c r="B20" s="100" t="s">
        <v>68</v>
      </c>
      <c r="C20" s="101" t="s">
        <v>263</v>
      </c>
      <c r="D20" s="102">
        <v>0</v>
      </c>
      <c r="E20" s="103">
        <f t="shared" si="6" ref="E20:E24">D20/D$25*100</f>
        <v>0</v>
      </c>
      <c r="F20" s="102">
        <v>0</v>
      </c>
      <c r="G20" s="103">
        <f t="shared" si="7" ref="G20:G24">F20/F$25*100</f>
        <v>0</v>
      </c>
      <c r="H20" s="115">
        <v>0</v>
      </c>
      <c r="I20" s="103">
        <f t="shared" si="8" ref="I20:I24">H20/H$25*100</f>
        <v>0</v>
      </c>
      <c r="J20" s="104" t="s">
        <v>23</v>
      </c>
      <c r="K20" s="104" t="s">
        <v>23</v>
      </c>
      <c r="M20" s="15"/>
      <c r="N20" s="26"/>
    </row>
    <row r="21" spans="2:17" ht="17">
      <c r="B21" s="100" t="s">
        <v>69</v>
      </c>
      <c r="C21" s="101" t="s">
        <v>750</v>
      </c>
      <c r="D21" s="102">
        <v>779075</v>
      </c>
      <c r="E21" s="103">
        <f t="shared" si="6"/>
        <v>3.009077075129576</v>
      </c>
      <c r="F21" s="102">
        <v>520335</v>
      </c>
      <c r="G21" s="103">
        <f t="shared" si="7"/>
        <v>1.9130467520044554</v>
      </c>
      <c r="H21" s="102">
        <v>461138</v>
      </c>
      <c r="I21" s="103">
        <f t="shared" si="8"/>
        <v>1.5887293916728982</v>
      </c>
      <c r="J21" s="104">
        <f t="shared" si="9" ref="J21:J24">F21/D21*100</f>
        <v>66.78882007508905</v>
      </c>
      <c r="K21" s="104">
        <f>H21/F21*100</f>
        <v>88.62329076460357</v>
      </c>
      <c r="M21" s="15"/>
      <c r="N21" s="26"/>
      <c r="O21" s="15"/>
      <c r="Q21" s="15"/>
    </row>
    <row r="22" spans="2:17" ht="17">
      <c r="B22" s="100" t="s">
        <v>70</v>
      </c>
      <c r="C22" s="101" t="s">
        <v>264</v>
      </c>
      <c r="D22" s="102">
        <v>818655</v>
      </c>
      <c r="E22" s="103">
        <f t="shared" si="6"/>
        <v>3.1619497390369387</v>
      </c>
      <c r="F22" s="102">
        <v>998028</v>
      </c>
      <c r="G22" s="103">
        <f t="shared" si="7"/>
        <v>3.669317312518863</v>
      </c>
      <c r="H22" s="102">
        <v>1086959</v>
      </c>
      <c r="I22" s="103">
        <f t="shared" si="8"/>
        <v>3.7448306382110816</v>
      </c>
      <c r="J22" s="104">
        <f t="shared" si="9"/>
        <v>121.91069498140241</v>
      </c>
      <c r="K22" s="104">
        <f t="shared" si="10" ref="K22:K24">H22/F22*100</f>
        <v>108.91067184487811</v>
      </c>
      <c r="M22" s="15"/>
      <c r="N22" s="26"/>
      <c r="O22" s="15"/>
      <c r="Q22" s="15"/>
    </row>
    <row r="23" spans="2:14" ht="16">
      <c r="B23" s="383" t="s">
        <v>265</v>
      </c>
      <c r="C23" s="383"/>
      <c r="D23" s="102"/>
      <c r="E23" s="103"/>
      <c r="F23" s="102"/>
      <c r="G23" s="103"/>
      <c r="H23" s="102"/>
      <c r="I23" s="103"/>
      <c r="J23" s="104"/>
      <c r="K23" s="104"/>
      <c r="M23" s="15"/>
      <c r="N23" s="26"/>
    </row>
    <row r="24" spans="2:17" ht="17">
      <c r="B24" s="100" t="s">
        <v>71</v>
      </c>
      <c r="C24" s="101" t="s">
        <v>266</v>
      </c>
      <c r="D24" s="102">
        <v>3108147</v>
      </c>
      <c r="E24" s="103">
        <f t="shared" si="6"/>
        <v>12.004818385691705</v>
      </c>
      <c r="F24" s="102">
        <v>3237331</v>
      </c>
      <c r="G24" s="103">
        <f t="shared" si="7"/>
        <v>11.902265953113544</v>
      </c>
      <c r="H24" s="102">
        <v>3577818</v>
      </c>
      <c r="I24" s="103">
        <f t="shared" si="8"/>
        <v>12.326428562938526</v>
      </c>
      <c r="J24" s="104">
        <f t="shared" si="9"/>
        <v>104.15630277461136</v>
      </c>
      <c r="K24" s="104">
        <f t="shared" si="10"/>
        <v>110.51752199574278</v>
      </c>
      <c r="M24" s="15"/>
      <c r="N24" s="26"/>
      <c r="O24" s="15"/>
      <c r="Q24" s="15"/>
    </row>
    <row r="25" spans="2:17" ht="15" customHeight="1">
      <c r="B25" s="376" t="s">
        <v>267</v>
      </c>
      <c r="C25" s="376"/>
      <c r="D25" s="380">
        <f t="shared" si="11" ref="D25:I25">SUM(D19:D24)</f>
        <v>25890829</v>
      </c>
      <c r="E25" s="381">
        <f t="shared" si="11"/>
        <v>100.00000000000001</v>
      </c>
      <c r="F25" s="380">
        <f t="shared" si="11"/>
        <v>27199283</v>
      </c>
      <c r="G25" s="376">
        <f t="shared" si="11"/>
        <v>100</v>
      </c>
      <c r="H25" s="380">
        <f t="shared" si="11"/>
        <v>29025585</v>
      </c>
      <c r="I25" s="376">
        <f t="shared" si="11"/>
        <v>100.00000000000001</v>
      </c>
      <c r="J25" s="381">
        <f>F25/D25*100</f>
        <v>105.05373543659032</v>
      </c>
      <c r="K25" s="381">
        <f>H25/F25*100</f>
        <v>106.71452258502549</v>
      </c>
      <c r="M25" s="15"/>
      <c r="N25" s="26"/>
      <c r="O25" s="15"/>
      <c r="Q25" s="15"/>
    </row>
    <row r="26" spans="2:14" ht="15.75" customHeight="1">
      <c r="B26" s="376" t="s">
        <v>268</v>
      </c>
      <c r="C26" s="376"/>
      <c r="D26" s="380"/>
      <c r="E26" s="381"/>
      <c r="F26" s="380"/>
      <c r="G26" s="376"/>
      <c r="H26" s="380"/>
      <c r="I26" s="376"/>
      <c r="J26" s="381"/>
      <c r="K26" s="381"/>
      <c r="M26" s="15"/>
      <c r="N26" s="26"/>
    </row>
    <row r="27" spans="2:14" ht="15">
      <c r="B27" s="339" t="s">
        <v>688</v>
      </c>
      <c r="N27" s="26"/>
    </row>
    <row r="28" ht="15.75" customHeight="1"/>
  </sheetData>
  <mergeCells count="21">
    <mergeCell ref="B4:K4"/>
    <mergeCell ref="H25:H26"/>
    <mergeCell ref="I25:I26"/>
    <mergeCell ref="J25:J26"/>
    <mergeCell ref="K25:K26"/>
    <mergeCell ref="C8:D8"/>
    <mergeCell ref="C18:D18"/>
    <mergeCell ref="D25:D26"/>
    <mergeCell ref="E25:E26"/>
    <mergeCell ref="F25:F26"/>
    <mergeCell ref="G25:G26"/>
    <mergeCell ref="C5:C6"/>
    <mergeCell ref="D5:E5"/>
    <mergeCell ref="F5:G5"/>
    <mergeCell ref="B17:C17"/>
    <mergeCell ref="B23:C23"/>
    <mergeCell ref="B25:C25"/>
    <mergeCell ref="B26:C26"/>
    <mergeCell ref="H5:I5"/>
    <mergeCell ref="J5:K5"/>
    <mergeCell ref="B5:B6"/>
  </mergeCells>
  <hyperlinks>
    <hyperlink ref="A1" location="'Pregled tabela'!A1" display="'Pregled tabela'!A1"/>
  </hyperlinks>
  <pageMargins left="0.7" right="0.7" top="0.75" bottom="0.75" header="0.3" footer="0.3"/>
  <pageSetup orientation="portrait" paperSize="1" r:id="rId2"/>
  <ignoredErrors>
    <ignoredError sqref="D18:I18" numberStoredAsText="1"/>
    <ignoredError sqref="F14:H14 E14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73</vt:i4>
      </vt:variant>
    </vt:vector>
  </HeadingPairs>
  <TitlesOfParts>
    <vt:vector size="73" baseType="lpstr">
      <vt:lpstr>Overview of tables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 </vt:lpstr>
      <vt:lpstr>Table 28</vt:lpstr>
      <vt:lpstr>Table 29</vt:lpstr>
      <vt:lpstr>Table 30</vt:lpstr>
      <vt:lpstr>Table 31</vt:lpstr>
      <vt:lpstr>Table 32</vt:lpstr>
      <vt:lpstr>Table 33</vt:lpstr>
      <vt:lpstr>Table 34</vt:lpstr>
      <vt:lpstr>Table 35</vt:lpstr>
      <vt:lpstr>Table 36</vt:lpstr>
      <vt:lpstr>Table 37</vt:lpstr>
      <vt:lpstr>Table 38</vt:lpstr>
      <vt:lpstr>Table 39</vt:lpstr>
      <vt:lpstr>Table 40</vt:lpstr>
      <vt:lpstr>Table 41</vt:lpstr>
      <vt:lpstr>Table 42</vt:lpstr>
      <vt:lpstr>Table 43</vt:lpstr>
      <vt:lpstr>Table 44</vt:lpstr>
      <vt:lpstr>Table 45</vt:lpstr>
      <vt:lpstr>Table 46</vt:lpstr>
      <vt:lpstr>Table 47</vt:lpstr>
      <vt:lpstr>Table 48</vt:lpstr>
      <vt:lpstr>Table 49</vt:lpstr>
      <vt:lpstr>Table 50</vt:lpstr>
      <vt:lpstr>Table 51</vt:lpstr>
      <vt:lpstr>Table 52</vt:lpstr>
      <vt:lpstr>Table 53</vt:lpstr>
      <vt:lpstr>Table 54</vt:lpstr>
      <vt:lpstr>Table 55</vt:lpstr>
      <vt:lpstr>Table 56</vt:lpstr>
      <vt:lpstr>Table 57</vt:lpstr>
      <vt:lpstr>Table 58</vt:lpstr>
      <vt:lpstr>Table 59</vt:lpstr>
      <vt:lpstr>Table 60</vt:lpstr>
      <vt:lpstr>Table 61</vt:lpstr>
      <vt:lpstr>Table 62</vt:lpstr>
      <vt:lpstr>Table 63</vt:lpstr>
      <vt:lpstr>Table 64</vt:lpstr>
      <vt:lpstr>Table 65</vt:lpstr>
      <vt:lpstr>Table 66</vt:lpstr>
      <vt:lpstr>Table 67</vt:lpstr>
      <vt:lpstr>Table 68</vt:lpstr>
      <vt:lpstr>Table 69</vt:lpstr>
      <vt:lpstr>Table 70</vt:lpstr>
      <vt:lpstr>Table 71</vt:lpstr>
      <vt:lpstr>Table 72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2024-05-30T15:01:33Z</dcterms:modified>
  <cp:category/>
</cp:coreProperties>
</file>