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xml" ContentType="application/vnd.openxmlformats-officedocument.spreadsheetml.comments+xml"/>
  <Override PartName="/xl/drawings/drawing23.xml" ContentType="application/vnd.openxmlformats-officedocument.drawing+xml"/>
  <Override PartName="/xl/comments2.xml" ContentType="application/vnd.openxmlformats-officedocument.spreadsheetml.comment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bookViews>
    <workbookView xWindow="0" yWindow="0" windowWidth="20730" windowHeight="11760" activeTab="1"/>
  </bookViews>
  <sheets>
    <sheet name="List of tables" sheetId="80" r:id="rId1"/>
    <sheet name="Table 1" sheetId="100" r:id="rId2"/>
    <sheet name="Table 2" sheetId="55" r:id="rId3"/>
    <sheet name="Table 3" sheetId="2" r:id="rId4"/>
    <sheet name="Table 4" sheetId="3" r:id="rId5"/>
    <sheet name="Table 5" sheetId="79" r:id="rId6"/>
    <sheet name="Table 6" sheetId="4" r:id="rId7"/>
    <sheet name="Table 7" sheetId="5" r:id="rId8"/>
    <sheet name="Table 8" sheetId="6" r:id="rId9"/>
    <sheet name="Table 9" sheetId="7" r:id="rId10"/>
    <sheet name="Table 10" sheetId="8" r:id="rId11"/>
    <sheet name="Table 11" sheetId="9" r:id="rId12"/>
    <sheet name="Table 12" sheetId="10" r:id="rId13"/>
    <sheet name="Table 13" sheetId="11" r:id="rId14"/>
    <sheet name="Table 14" sheetId="12" r:id="rId15"/>
    <sheet name="Table 15" sheetId="13" r:id="rId16"/>
    <sheet name="Table 16" sheetId="14" r:id="rId17"/>
    <sheet name="Table 17" sheetId="54" r:id="rId18"/>
    <sheet name="Table 18" sheetId="15" r:id="rId19"/>
    <sheet name="Table 19" sheetId="16" r:id="rId20"/>
    <sheet name="Table 20" sheetId="17" r:id="rId21"/>
    <sheet name="Table 21" sheetId="18" r:id="rId22"/>
    <sheet name="Table 22" sheetId="22" r:id="rId23"/>
    <sheet name="Table 23" sheetId="67" r:id="rId24"/>
    <sheet name="Table 24" sheetId="68" r:id="rId25"/>
    <sheet name="Table 25" sheetId="23" r:id="rId26"/>
    <sheet name="Table 26" sheetId="69" r:id="rId27"/>
    <sheet name="Table 27 " sheetId="94" r:id="rId28"/>
    <sheet name="Table 28" sheetId="27" r:id="rId29"/>
    <sheet name="Table 29" sheetId="28" r:id="rId30"/>
    <sheet name="Table 30" sheetId="29" r:id="rId31"/>
    <sheet name="Table 31" sheetId="30" r:id="rId32"/>
    <sheet name="Table 32" sheetId="31" r:id="rId33"/>
    <sheet name="Table 33" sheetId="95" r:id="rId34"/>
    <sheet name="Table 34" sheetId="96" r:id="rId35"/>
    <sheet name="Table 35" sheetId="32" r:id="rId36"/>
    <sheet name="Table 36" sheetId="33" r:id="rId37"/>
    <sheet name="Table 37" sheetId="34" r:id="rId38"/>
    <sheet name="Table 38" sheetId="35" r:id="rId39"/>
    <sheet name="Table 39" sheetId="92" r:id="rId40"/>
    <sheet name="Table 40" sheetId="57" r:id="rId41"/>
    <sheet name="Table 41" sheetId="36" r:id="rId42"/>
    <sheet name="Table 42" sheetId="37" r:id="rId43"/>
    <sheet name="Table 43" sheetId="97" r:id="rId44"/>
    <sheet name="Table 44" sheetId="39" r:id="rId45"/>
    <sheet name="Table 45" sheetId="40" r:id="rId46"/>
    <sheet name="Table 46" sheetId="41" r:id="rId47"/>
    <sheet name="Table 47" sheetId="98" r:id="rId48"/>
    <sheet name="Table 48" sheetId="81" r:id="rId49"/>
    <sheet name="Table 49" sheetId="82" r:id="rId50"/>
    <sheet name="Table 50" sheetId="58" r:id="rId51"/>
    <sheet name="Table 51" sheetId="43" r:id="rId52"/>
    <sheet name="Table 52" sheetId="45" r:id="rId53"/>
    <sheet name="Table 53" sheetId="46" r:id="rId54"/>
    <sheet name="Table 54" sheetId="99" r:id="rId55"/>
    <sheet name="Table 55" sheetId="49" r:id="rId56"/>
    <sheet name="Table 56" sheetId="50" r:id="rId57"/>
    <sheet name="Table 57" sheetId="51" r:id="rId58"/>
    <sheet name="Table 58" sheetId="20" r:id="rId59"/>
    <sheet name="Table 59" sheetId="101" r:id="rId60"/>
    <sheet name="Table 60" sheetId="102" r:id="rId61"/>
    <sheet name="Table 61" sheetId="103" r:id="rId62"/>
    <sheet name="Table 62" sheetId="104" r:id="rId63"/>
    <sheet name="Table 63" sheetId="105" r:id="rId64"/>
    <sheet name="Table 64" sheetId="106" r:id="rId65"/>
    <sheet name="Table 65" sheetId="107" r:id="rId66"/>
    <sheet name="Table 66" sheetId="108" r:id="rId67"/>
  </sheets>
  <definedNames>
    <definedName name="_ftn1" localSheetId="12">'Table 12'!$B$17</definedName>
    <definedName name="_ftn2" localSheetId="36">'Table 36'!#REF!</definedName>
    <definedName name="_ftn3" localSheetId="36">'Table 36'!$B$14</definedName>
    <definedName name="_ftnref1" localSheetId="12">'Table 12'!$C$13</definedName>
    <definedName name="_Hlk24466834" localSheetId="7">'Table 7'!$B$3</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8" i="7" l="1"/>
  <c r="M8" i="7"/>
  <c r="H8" i="58"/>
  <c r="J8" i="39"/>
  <c r="J9" i="36"/>
  <c r="H9" i="107"/>
  <c r="H19" i="50"/>
  <c r="K25" i="82"/>
  <c r="N15" i="41"/>
  <c r="J13" i="37" l="1"/>
  <c r="K11" i="68" l="1"/>
  <c r="H7" i="15"/>
  <c r="H8" i="15"/>
  <c r="H16" i="15"/>
  <c r="H15" i="15"/>
  <c r="F9" i="18"/>
  <c r="F11" i="96"/>
  <c r="H17" i="6"/>
  <c r="J13" i="41"/>
  <c r="H23" i="36"/>
  <c r="I23" i="36"/>
  <c r="L24" i="35"/>
  <c r="M24" i="35"/>
  <c r="M23" i="35"/>
  <c r="L23" i="35"/>
  <c r="H8" i="95"/>
  <c r="G8" i="95"/>
  <c r="G12" i="6"/>
  <c r="F14" i="54" l="1"/>
  <c r="H11" i="11"/>
  <c r="H8" i="11"/>
  <c r="G10" i="108"/>
  <c r="F10" i="108"/>
  <c r="E10" i="108"/>
  <c r="D10" i="108"/>
  <c r="I9" i="108"/>
  <c r="H9" i="108"/>
  <c r="G11" i="107"/>
  <c r="F11" i="107"/>
  <c r="E11" i="107"/>
  <c r="D11" i="107"/>
  <c r="I10" i="107"/>
  <c r="H10" i="107"/>
  <c r="I9" i="107"/>
  <c r="I8" i="107"/>
  <c r="H8" i="107"/>
  <c r="G11" i="106"/>
  <c r="F11" i="106"/>
  <c r="E11" i="106"/>
  <c r="D11" i="106"/>
  <c r="I10" i="106"/>
  <c r="H10" i="106"/>
  <c r="I9" i="106"/>
  <c r="H9" i="106"/>
  <c r="I8" i="106"/>
  <c r="H8" i="106"/>
  <c r="J12" i="105"/>
  <c r="I12" i="105"/>
  <c r="H12" i="105"/>
  <c r="G12" i="105"/>
  <c r="F12" i="105"/>
  <c r="E12" i="105"/>
  <c r="D12" i="105"/>
  <c r="C12" i="105"/>
  <c r="J12" i="104"/>
  <c r="I12" i="104"/>
  <c r="H12" i="104"/>
  <c r="G12" i="104"/>
  <c r="F12" i="104"/>
  <c r="E12" i="104"/>
  <c r="D12" i="104"/>
  <c r="C12" i="104"/>
  <c r="G11" i="103"/>
  <c r="F11" i="103"/>
  <c r="E11" i="103"/>
  <c r="D11" i="103"/>
  <c r="I10" i="103"/>
  <c r="H10" i="103"/>
  <c r="I9" i="103"/>
  <c r="H9" i="103"/>
  <c r="J12" i="102"/>
  <c r="I12" i="102"/>
  <c r="H12" i="102"/>
  <c r="G12" i="102"/>
  <c r="F12" i="102"/>
  <c r="E12" i="102"/>
  <c r="D12" i="102"/>
  <c r="C12" i="102"/>
  <c r="G11" i="101"/>
  <c r="F11" i="101"/>
  <c r="E11" i="101"/>
  <c r="D11" i="101"/>
  <c r="I10" i="101"/>
  <c r="H10" i="101"/>
  <c r="I9" i="101"/>
  <c r="H9" i="101"/>
  <c r="K8" i="46"/>
  <c r="J8" i="46"/>
  <c r="O10" i="98"/>
  <c r="O9" i="98"/>
  <c r="L10" i="98"/>
  <c r="L9" i="98"/>
  <c r="L10" i="41"/>
  <c r="L11" i="41"/>
  <c r="L12" i="41"/>
  <c r="L13" i="41"/>
  <c r="L14" i="41"/>
  <c r="L9" i="41"/>
  <c r="K10" i="41"/>
  <c r="K11" i="41"/>
  <c r="K12" i="41"/>
  <c r="K13" i="41"/>
  <c r="K14" i="41"/>
  <c r="K9" i="41"/>
  <c r="K15" i="41" l="1"/>
  <c r="H10" i="108"/>
  <c r="I11" i="107"/>
  <c r="H11" i="106"/>
  <c r="H11" i="101"/>
  <c r="I10" i="108"/>
  <c r="H11" i="107"/>
  <c r="I11" i="106"/>
  <c r="H11" i="103"/>
  <c r="I11" i="103"/>
  <c r="I11" i="101"/>
  <c r="K10" i="68" l="1"/>
  <c r="G10" i="99"/>
  <c r="F10" i="99"/>
  <c r="E10" i="99"/>
  <c r="D10" i="99"/>
  <c r="O11" i="98"/>
  <c r="N11" i="98"/>
  <c r="M11" i="98"/>
  <c r="L11" i="98"/>
  <c r="K11" i="98"/>
  <c r="J11" i="98"/>
  <c r="I10" i="98"/>
  <c r="I9" i="98"/>
  <c r="I11" i="98" s="1"/>
  <c r="F10" i="98"/>
  <c r="F9" i="98"/>
  <c r="F11" i="98" s="1"/>
  <c r="H11" i="98"/>
  <c r="G11" i="98"/>
  <c r="E11" i="98"/>
  <c r="D11" i="98"/>
  <c r="J10" i="41"/>
  <c r="J11" i="41"/>
  <c r="J12" i="41"/>
  <c r="J14" i="41"/>
  <c r="J9" i="41"/>
  <c r="I16" i="37"/>
  <c r="H16" i="37"/>
  <c r="E16" i="37"/>
  <c r="D16" i="37"/>
  <c r="J15" i="37"/>
  <c r="L15" i="37" s="1"/>
  <c r="F15" i="37"/>
  <c r="J14" i="37"/>
  <c r="F14" i="37"/>
  <c r="F13" i="37"/>
  <c r="J12" i="37"/>
  <c r="F12" i="37"/>
  <c r="J11" i="37"/>
  <c r="L11" i="37" s="1"/>
  <c r="F11" i="37"/>
  <c r="J10" i="37"/>
  <c r="L10" i="37" s="1"/>
  <c r="F10" i="37"/>
  <c r="J9" i="37"/>
  <c r="F9" i="37"/>
  <c r="I11" i="97"/>
  <c r="H11" i="97"/>
  <c r="E11" i="97"/>
  <c r="D11" i="97"/>
  <c r="J10" i="97"/>
  <c r="L10" i="97" s="1"/>
  <c r="F10" i="97"/>
  <c r="J9" i="97"/>
  <c r="L9" i="97" s="1"/>
  <c r="F9" i="97"/>
  <c r="G9" i="97" s="1"/>
  <c r="J8" i="97"/>
  <c r="F8" i="97"/>
  <c r="F11" i="97" s="1"/>
  <c r="G10" i="97" s="1"/>
  <c r="E11" i="96"/>
  <c r="L20" i="35"/>
  <c r="G20" i="15"/>
  <c r="G23" i="15"/>
  <c r="F14" i="95"/>
  <c r="J8" i="5"/>
  <c r="K9" i="3"/>
  <c r="K10" i="3"/>
  <c r="K8" i="3"/>
  <c r="J9" i="3"/>
  <c r="J10" i="3"/>
  <c r="J8" i="3"/>
  <c r="E10" i="3"/>
  <c r="H11" i="3"/>
  <c r="K11" i="3" s="1"/>
  <c r="F11" i="3"/>
  <c r="G9" i="3" s="1"/>
  <c r="D11" i="3"/>
  <c r="E8" i="3" s="1"/>
  <c r="K9" i="2"/>
  <c r="K8" i="2"/>
  <c r="J10" i="2"/>
  <c r="J9" i="2"/>
  <c r="J8" i="2"/>
  <c r="G8" i="2"/>
  <c r="H10" i="2"/>
  <c r="K10" i="2" s="1"/>
  <c r="F10" i="2"/>
  <c r="G9" i="2" s="1"/>
  <c r="D10" i="2"/>
  <c r="E9" i="2" s="1"/>
  <c r="E14" i="55"/>
  <c r="F14" i="55"/>
  <c r="G14" i="55"/>
  <c r="D14" i="55"/>
  <c r="E10" i="55"/>
  <c r="F10" i="55"/>
  <c r="G10" i="55"/>
  <c r="D10" i="55"/>
  <c r="H8" i="96"/>
  <c r="E14" i="95"/>
  <c r="F8" i="95"/>
  <c r="E8" i="95"/>
  <c r="E17" i="95" s="1"/>
  <c r="D11" i="96"/>
  <c r="D14" i="95"/>
  <c r="D8" i="95"/>
  <c r="D17" i="95" s="1"/>
  <c r="D10" i="27"/>
  <c r="E10" i="27"/>
  <c r="F10" i="27"/>
  <c r="G10" i="27"/>
  <c r="J14" i="36"/>
  <c r="J15" i="36"/>
  <c r="J16" i="36"/>
  <c r="J17" i="36"/>
  <c r="I13" i="36"/>
  <c r="H13" i="36"/>
  <c r="H31" i="35"/>
  <c r="J15" i="41" l="1"/>
  <c r="G10" i="2"/>
  <c r="J11" i="97"/>
  <c r="K8" i="97" s="1"/>
  <c r="G15" i="37"/>
  <c r="G10" i="37"/>
  <c r="L13" i="37"/>
  <c r="L9" i="37"/>
  <c r="L14" i="37"/>
  <c r="F16" i="37"/>
  <c r="G11" i="37" s="1"/>
  <c r="J16" i="37"/>
  <c r="K13" i="37" s="1"/>
  <c r="L8" i="97"/>
  <c r="G8" i="97"/>
  <c r="G11" i="97" s="1"/>
  <c r="I9" i="2"/>
  <c r="I8" i="3"/>
  <c r="I9" i="3"/>
  <c r="E11" i="3"/>
  <c r="E9" i="3"/>
  <c r="G10" i="3"/>
  <c r="J11" i="3"/>
  <c r="G8" i="3"/>
  <c r="G11" i="3" s="1"/>
  <c r="I10" i="3"/>
  <c r="I8" i="2"/>
  <c r="E8" i="2"/>
  <c r="E10" i="2" s="1"/>
  <c r="H9" i="95"/>
  <c r="H10" i="95"/>
  <c r="H11" i="95"/>
  <c r="H12" i="95"/>
  <c r="H13" i="95"/>
  <c r="H16" i="95"/>
  <c r="H11" i="96"/>
  <c r="H9" i="96"/>
  <c r="H10" i="96"/>
  <c r="G9" i="96"/>
  <c r="G10" i="96"/>
  <c r="G11" i="96"/>
  <c r="G8" i="96"/>
  <c r="G9" i="95"/>
  <c r="G10" i="95"/>
  <c r="G11" i="95"/>
  <c r="G12" i="95"/>
  <c r="G13" i="95"/>
  <c r="G14" i="95"/>
  <c r="G15" i="95"/>
  <c r="G16" i="95"/>
  <c r="G17" i="95"/>
  <c r="I11" i="3" l="1"/>
  <c r="L11" i="97"/>
  <c r="K11" i="37"/>
  <c r="K9" i="97"/>
  <c r="K11" i="97" s="1"/>
  <c r="K10" i="97"/>
  <c r="G13" i="37"/>
  <c r="L16" i="37"/>
  <c r="K14" i="37"/>
  <c r="K9" i="37"/>
  <c r="K10" i="37"/>
  <c r="K12" i="37"/>
  <c r="G14" i="37"/>
  <c r="K15" i="37"/>
  <c r="G12" i="37"/>
  <c r="G9" i="37"/>
  <c r="I10" i="2"/>
  <c r="K12" i="11"/>
  <c r="H11" i="50"/>
  <c r="H15" i="49"/>
  <c r="D13" i="43"/>
  <c r="E13" i="43"/>
  <c r="F13" i="43"/>
  <c r="L12" i="67"/>
  <c r="I12" i="67"/>
  <c r="F12" i="92"/>
  <c r="F14" i="92" s="1"/>
  <c r="E12" i="92"/>
  <c r="E14" i="92" s="1"/>
  <c r="D14" i="92"/>
  <c r="D12" i="92"/>
  <c r="H13" i="92"/>
  <c r="H11" i="92"/>
  <c r="H10" i="92"/>
  <c r="H9" i="92"/>
  <c r="H8" i="92"/>
  <c r="G9" i="92"/>
  <c r="G11" i="92"/>
  <c r="G13" i="92"/>
  <c r="G8" i="92"/>
  <c r="K16" i="37" l="1"/>
  <c r="G16" i="37"/>
  <c r="H12" i="92"/>
  <c r="H14" i="92"/>
  <c r="G14" i="92"/>
  <c r="G12" i="92"/>
  <c r="J22" i="81"/>
  <c r="F22" i="81"/>
  <c r="I21" i="81"/>
  <c r="H21" i="81"/>
  <c r="D21" i="81"/>
  <c r="J19" i="81"/>
  <c r="J20" i="81"/>
  <c r="J18" i="81"/>
  <c r="F19" i="81"/>
  <c r="F20" i="81"/>
  <c r="F18" i="81"/>
  <c r="J21" i="81" l="1"/>
  <c r="H13" i="20" l="1"/>
  <c r="H10" i="20"/>
  <c r="H9" i="20"/>
  <c r="F12" i="20"/>
  <c r="G10" i="20" s="1"/>
  <c r="F15" i="20"/>
  <c r="G13" i="20" s="1"/>
  <c r="D15" i="20"/>
  <c r="D12" i="20"/>
  <c r="H15" i="20" l="1"/>
  <c r="E9" i="20"/>
  <c r="E10" i="20"/>
  <c r="E11" i="20"/>
  <c r="G9" i="20"/>
  <c r="H12" i="20"/>
  <c r="E13" i="20"/>
  <c r="E15" i="20" s="1"/>
  <c r="D12" i="49"/>
  <c r="L13" i="46"/>
  <c r="E12" i="20" l="1"/>
  <c r="F24" i="82"/>
  <c r="F23" i="82"/>
  <c r="F22" i="82"/>
  <c r="J24" i="82"/>
  <c r="J23" i="82"/>
  <c r="J22" i="82"/>
  <c r="J17" i="82"/>
  <c r="J18" i="82"/>
  <c r="J19" i="82"/>
  <c r="J20" i="82"/>
  <c r="J16" i="82"/>
  <c r="I21" i="82"/>
  <c r="H21" i="82"/>
  <c r="E21" i="82"/>
  <c r="D21" i="82"/>
  <c r="F17" i="82"/>
  <c r="F18" i="82"/>
  <c r="F19" i="82"/>
  <c r="F20" i="82"/>
  <c r="F16" i="82"/>
  <c r="J11" i="82"/>
  <c r="J12" i="82"/>
  <c r="J13" i="82"/>
  <c r="J10" i="82"/>
  <c r="I14" i="82"/>
  <c r="H14" i="82"/>
  <c r="E14" i="82"/>
  <c r="D14" i="82"/>
  <c r="F11" i="82"/>
  <c r="F12" i="82"/>
  <c r="F13" i="82"/>
  <c r="F10" i="82"/>
  <c r="L18" i="81"/>
  <c r="L19" i="81"/>
  <c r="L20" i="81"/>
  <c r="L22" i="81"/>
  <c r="I16" i="81"/>
  <c r="I23" i="81" s="1"/>
  <c r="H16" i="81"/>
  <c r="H23" i="81" s="1"/>
  <c r="J11" i="81"/>
  <c r="J12" i="81"/>
  <c r="J13" i="81"/>
  <c r="J14" i="81"/>
  <c r="J15" i="81"/>
  <c r="J10" i="81"/>
  <c r="F11" i="81"/>
  <c r="F12" i="81"/>
  <c r="F13" i="81"/>
  <c r="F14" i="81"/>
  <c r="F15" i="81"/>
  <c r="F10" i="81"/>
  <c r="E21" i="81"/>
  <c r="F21" i="81"/>
  <c r="L21" i="81" s="1"/>
  <c r="E16" i="81"/>
  <c r="D16" i="81"/>
  <c r="D23" i="81" s="1"/>
  <c r="E25" i="82" l="1"/>
  <c r="L10" i="82"/>
  <c r="L13" i="82"/>
  <c r="D25" i="82"/>
  <c r="L10" i="81"/>
  <c r="L12" i="81"/>
  <c r="L23" i="82"/>
  <c r="L14" i="81"/>
  <c r="J16" i="81"/>
  <c r="J23" i="81" s="1"/>
  <c r="K11" i="81" s="1"/>
  <c r="F16" i="81"/>
  <c r="L15" i="81"/>
  <c r="L11" i="81"/>
  <c r="E23" i="81"/>
  <c r="L13" i="81"/>
  <c r="F21" i="82"/>
  <c r="L11" i="82"/>
  <c r="J14" i="82"/>
  <c r="L18" i="82"/>
  <c r="L16" i="82"/>
  <c r="L17" i="82"/>
  <c r="L19" i="82"/>
  <c r="L22" i="82"/>
  <c r="I25" i="82"/>
  <c r="F14" i="82"/>
  <c r="L20" i="82"/>
  <c r="J21" i="82"/>
  <c r="H25" i="82"/>
  <c r="L24" i="82"/>
  <c r="L16" i="81" l="1"/>
  <c r="F23" i="81"/>
  <c r="G12" i="81" s="1"/>
  <c r="L21" i="82"/>
  <c r="F25" i="82"/>
  <c r="G19" i="82" s="1"/>
  <c r="K15" i="81"/>
  <c r="K22" i="81"/>
  <c r="K18" i="81"/>
  <c r="K12" i="81"/>
  <c r="K21" i="81"/>
  <c r="K19" i="81"/>
  <c r="K20" i="81"/>
  <c r="K10" i="81"/>
  <c r="K13" i="81"/>
  <c r="K16" i="81"/>
  <c r="K14" i="81"/>
  <c r="L14" i="82"/>
  <c r="J25" i="82"/>
  <c r="K16" i="82" s="1"/>
  <c r="G11" i="81" l="1"/>
  <c r="G10" i="81"/>
  <c r="G19" i="81"/>
  <c r="G18" i="81"/>
  <c r="G21" i="81"/>
  <c r="G13" i="81"/>
  <c r="G22" i="81"/>
  <c r="L23" i="81"/>
  <c r="G20" i="81"/>
  <c r="G16" i="81"/>
  <c r="G14" i="81"/>
  <c r="G15" i="81"/>
  <c r="G20" i="82"/>
  <c r="G11" i="82"/>
  <c r="G10" i="82"/>
  <c r="G23" i="82"/>
  <c r="G13" i="82"/>
  <c r="G16" i="82"/>
  <c r="G21" i="82"/>
  <c r="G22" i="82"/>
  <c r="G18" i="82"/>
  <c r="G12" i="82"/>
  <c r="G17" i="82"/>
  <c r="G24" i="82"/>
  <c r="G14" i="82"/>
  <c r="K23" i="81"/>
  <c r="K24" i="82"/>
  <c r="K19" i="82"/>
  <c r="K13" i="82"/>
  <c r="K20" i="82"/>
  <c r="K22" i="82"/>
  <c r="K21" i="82"/>
  <c r="K18" i="82"/>
  <c r="K11" i="82"/>
  <c r="K17" i="82"/>
  <c r="K23" i="82"/>
  <c r="K10" i="82"/>
  <c r="L25" i="82"/>
  <c r="K12" i="82"/>
  <c r="G23" i="81" l="1"/>
  <c r="G25" i="82"/>
  <c r="K14" i="82"/>
  <c r="D11" i="34"/>
  <c r="G29" i="15" l="1"/>
  <c r="G28" i="15"/>
  <c r="J17" i="22" l="1"/>
  <c r="H21" i="15" l="1"/>
  <c r="H19" i="15"/>
  <c r="H22" i="15"/>
  <c r="H18" i="15"/>
  <c r="D8" i="5" l="1"/>
  <c r="G8" i="5"/>
  <c r="E9" i="18" l="1"/>
  <c r="D9" i="18"/>
  <c r="D11" i="11" l="1"/>
  <c r="F11" i="11"/>
  <c r="D8" i="11"/>
  <c r="F8" i="11"/>
  <c r="D10" i="10"/>
  <c r="J11" i="79"/>
  <c r="I11" i="79"/>
  <c r="H11" i="79"/>
  <c r="G11" i="79"/>
  <c r="D11" i="79"/>
  <c r="F11" i="79"/>
  <c r="E11" i="79"/>
  <c r="J9" i="23" l="1"/>
  <c r="J15" i="67" l="1"/>
  <c r="L11" i="79" l="1"/>
  <c r="K11" i="79"/>
  <c r="H11" i="58" l="1"/>
  <c r="O12" i="51"/>
  <c r="N12" i="51"/>
  <c r="I12" i="51"/>
  <c r="H12" i="51"/>
  <c r="O11" i="51"/>
  <c r="N11" i="51"/>
  <c r="I11" i="51"/>
  <c r="H11" i="51"/>
  <c r="O10" i="51"/>
  <c r="N10" i="51"/>
  <c r="I10" i="51"/>
  <c r="H10" i="51"/>
  <c r="M13" i="51"/>
  <c r="L13" i="51"/>
  <c r="K13" i="51"/>
  <c r="J13" i="51"/>
  <c r="G13" i="51"/>
  <c r="F13" i="51"/>
  <c r="E13" i="51"/>
  <c r="D13" i="51"/>
  <c r="H18" i="50"/>
  <c r="F17" i="50"/>
  <c r="D17" i="50"/>
  <c r="H16" i="50"/>
  <c r="H15" i="50"/>
  <c r="H14" i="50"/>
  <c r="F12" i="50"/>
  <c r="D12" i="50"/>
  <c r="H10" i="50"/>
  <c r="H9" i="50"/>
  <c r="F17" i="49"/>
  <c r="H16" i="49"/>
  <c r="H14" i="49"/>
  <c r="F12" i="49"/>
  <c r="H10" i="49"/>
  <c r="H9" i="49"/>
  <c r="I13" i="46"/>
  <c r="H13" i="46"/>
  <c r="G13" i="46"/>
  <c r="F13" i="46"/>
  <c r="K12" i="46"/>
  <c r="J12" i="46"/>
  <c r="K11" i="46"/>
  <c r="J11" i="46"/>
  <c r="K10" i="46"/>
  <c r="J10" i="46"/>
  <c r="K9" i="46"/>
  <c r="J9" i="46"/>
  <c r="F11" i="45"/>
  <c r="D11" i="45"/>
  <c r="H9" i="45"/>
  <c r="H8" i="45"/>
  <c r="H7" i="45"/>
  <c r="F19" i="43"/>
  <c r="E19" i="43"/>
  <c r="D19" i="43"/>
  <c r="G18" i="43"/>
  <c r="G17" i="43"/>
  <c r="G16" i="43"/>
  <c r="G15" i="43"/>
  <c r="G12" i="43"/>
  <c r="G11" i="43"/>
  <c r="G10" i="43"/>
  <c r="G9" i="43"/>
  <c r="G8" i="43"/>
  <c r="D12" i="58"/>
  <c r="E9" i="58" s="1"/>
  <c r="H10" i="58"/>
  <c r="H9" i="58"/>
  <c r="F12" i="58"/>
  <c r="M11" i="46" l="1"/>
  <c r="F20" i="50"/>
  <c r="G19" i="50" s="1"/>
  <c r="D20" i="50"/>
  <c r="E19" i="50" s="1"/>
  <c r="M8" i="46"/>
  <c r="F19" i="49"/>
  <c r="G16" i="49" s="1"/>
  <c r="M9" i="46"/>
  <c r="M10" i="46"/>
  <c r="H17" i="50"/>
  <c r="H12" i="50"/>
  <c r="K13" i="46"/>
  <c r="J13" i="46"/>
  <c r="M12" i="46"/>
  <c r="G19" i="43"/>
  <c r="H18" i="43" s="1"/>
  <c r="G13" i="43"/>
  <c r="H11" i="43" s="1"/>
  <c r="N9" i="51"/>
  <c r="N13" i="51" s="1"/>
  <c r="O9" i="51"/>
  <c r="O13" i="51" s="1"/>
  <c r="H9" i="51"/>
  <c r="H13" i="51" s="1"/>
  <c r="I9" i="51"/>
  <c r="I13" i="51" s="1"/>
  <c r="H11" i="49"/>
  <c r="D17" i="49"/>
  <c r="D19" i="49" s="1"/>
  <c r="H12" i="49"/>
  <c r="G8" i="45"/>
  <c r="G9" i="45"/>
  <c r="H11" i="45"/>
  <c r="G7" i="45"/>
  <c r="E7" i="45"/>
  <c r="E8" i="45"/>
  <c r="E9" i="45"/>
  <c r="H10" i="45"/>
  <c r="E10" i="45"/>
  <c r="G10" i="45"/>
  <c r="G10" i="58"/>
  <c r="G11" i="58"/>
  <c r="H12" i="58"/>
  <c r="G9" i="58"/>
  <c r="G8" i="58"/>
  <c r="E11" i="58"/>
  <c r="E10" i="58"/>
  <c r="E8" i="58"/>
  <c r="J31" i="35"/>
  <c r="F31" i="35"/>
  <c r="H9" i="43" l="1"/>
  <c r="H10" i="43"/>
  <c r="E15" i="50"/>
  <c r="E11" i="50"/>
  <c r="E10" i="50"/>
  <c r="E18" i="50"/>
  <c r="E16" i="50"/>
  <c r="E14" i="50"/>
  <c r="E17" i="50"/>
  <c r="E12" i="50"/>
  <c r="E9" i="50"/>
  <c r="G18" i="49"/>
  <c r="H19" i="49"/>
  <c r="E10" i="49"/>
  <c r="E9" i="49"/>
  <c r="G11" i="45"/>
  <c r="H8" i="43"/>
  <c r="G17" i="49"/>
  <c r="G11" i="49"/>
  <c r="G14" i="49"/>
  <c r="M13" i="46"/>
  <c r="E12" i="58"/>
  <c r="G9" i="49"/>
  <c r="G12" i="49"/>
  <c r="G10" i="49"/>
  <c r="G15" i="49"/>
  <c r="G12" i="58"/>
  <c r="G9" i="50"/>
  <c r="G16" i="50"/>
  <c r="G17" i="50"/>
  <c r="G11" i="50"/>
  <c r="G15" i="50"/>
  <c r="G10" i="50"/>
  <c r="G14" i="50"/>
  <c r="G18" i="50"/>
  <c r="G12" i="50"/>
  <c r="H15" i="43"/>
  <c r="H16" i="43"/>
  <c r="H17" i="43"/>
  <c r="H12" i="43"/>
  <c r="H20" i="50"/>
  <c r="E14" i="49"/>
  <c r="E18" i="49"/>
  <c r="E15" i="49"/>
  <c r="E12" i="49"/>
  <c r="E11" i="49"/>
  <c r="E17" i="49"/>
  <c r="H17" i="49"/>
  <c r="E16" i="49"/>
  <c r="E11" i="45"/>
  <c r="H13" i="43" l="1"/>
  <c r="E20" i="50"/>
  <c r="G19" i="49"/>
  <c r="G20" i="50"/>
  <c r="H19" i="43"/>
  <c r="E19" i="49"/>
  <c r="M10" i="35"/>
  <c r="L10" i="35"/>
  <c r="G9" i="34"/>
  <c r="H9" i="34"/>
  <c r="H7" i="31"/>
  <c r="H9" i="29"/>
  <c r="L9" i="23" l="1"/>
  <c r="K9" i="23"/>
  <c r="J8" i="68"/>
  <c r="K8" i="16"/>
  <c r="J8" i="16"/>
  <c r="K9" i="14"/>
  <c r="H9" i="13"/>
  <c r="K9" i="10" l="1"/>
  <c r="J9" i="10"/>
  <c r="K8" i="9"/>
  <c r="J8" i="9"/>
  <c r="K9" i="6"/>
  <c r="K8" i="4"/>
  <c r="H10" i="27" l="1"/>
  <c r="I18" i="36" l="1"/>
  <c r="H18" i="36"/>
  <c r="J24" i="36"/>
  <c r="F24" i="36"/>
  <c r="E23" i="36"/>
  <c r="D23" i="36"/>
  <c r="J22" i="36"/>
  <c r="F22" i="36"/>
  <c r="J21" i="36"/>
  <c r="F21" i="36"/>
  <c r="J20" i="36"/>
  <c r="F20" i="36"/>
  <c r="F17" i="36"/>
  <c r="F16" i="36"/>
  <c r="F15" i="36"/>
  <c r="F14" i="36"/>
  <c r="E13" i="36"/>
  <c r="E18" i="36" s="1"/>
  <c r="D13" i="36"/>
  <c r="D18" i="36" s="1"/>
  <c r="J12" i="36"/>
  <c r="F12" i="36"/>
  <c r="J11" i="36"/>
  <c r="F11" i="36"/>
  <c r="J10" i="36"/>
  <c r="F10" i="36"/>
  <c r="F9" i="36"/>
  <c r="H11" i="57"/>
  <c r="H10" i="57"/>
  <c r="H9" i="57"/>
  <c r="H8" i="57"/>
  <c r="L9" i="36" l="1"/>
  <c r="L15" i="36"/>
  <c r="L24" i="36"/>
  <c r="J23" i="36"/>
  <c r="K22" i="36" s="1"/>
  <c r="J13" i="36"/>
  <c r="J18" i="36" s="1"/>
  <c r="K9" i="36" s="1"/>
  <c r="L12" i="36"/>
  <c r="L14" i="36"/>
  <c r="L21" i="36"/>
  <c r="L20" i="36"/>
  <c r="L10" i="36"/>
  <c r="L16" i="36"/>
  <c r="F23" i="36"/>
  <c r="L11" i="36"/>
  <c r="F13" i="36"/>
  <c r="L17" i="36"/>
  <c r="L22" i="36"/>
  <c r="D12" i="57"/>
  <c r="F12" i="57"/>
  <c r="K20" i="36" l="1"/>
  <c r="K21" i="36"/>
  <c r="K14" i="36"/>
  <c r="K13" i="36"/>
  <c r="G20" i="36"/>
  <c r="G22" i="36"/>
  <c r="K10" i="36"/>
  <c r="K15" i="36"/>
  <c r="L13" i="36"/>
  <c r="K17" i="36"/>
  <c r="K11" i="36"/>
  <c r="L23" i="36"/>
  <c r="G21" i="36"/>
  <c r="K12" i="36"/>
  <c r="F18" i="36"/>
  <c r="G13" i="36" s="1"/>
  <c r="K16" i="36"/>
  <c r="H12" i="57"/>
  <c r="G10" i="57"/>
  <c r="G9" i="57"/>
  <c r="E9" i="57"/>
  <c r="E10" i="57"/>
  <c r="E11" i="57"/>
  <c r="E8" i="57"/>
  <c r="G8" i="57"/>
  <c r="G11" i="57"/>
  <c r="K23" i="36" l="1"/>
  <c r="G23" i="36"/>
  <c r="G12" i="57"/>
  <c r="K18" i="36"/>
  <c r="G15" i="36"/>
  <c r="G9" i="36"/>
  <c r="G12" i="36"/>
  <c r="G16" i="36"/>
  <c r="G17" i="36"/>
  <c r="G11" i="36"/>
  <c r="G10" i="36"/>
  <c r="G14" i="36"/>
  <c r="L18" i="36"/>
  <c r="G18" i="36" l="1"/>
  <c r="M15" i="41"/>
  <c r="L15" i="41"/>
  <c r="I15" i="41"/>
  <c r="H15" i="41"/>
  <c r="E15" i="41"/>
  <c r="F13" i="41" s="1"/>
  <c r="N14" i="41"/>
  <c r="N13" i="41"/>
  <c r="N12" i="41"/>
  <c r="N11" i="41"/>
  <c r="N10" i="41"/>
  <c r="N9" i="41"/>
  <c r="F22" i="40"/>
  <c r="E22" i="40"/>
  <c r="D22" i="40"/>
  <c r="G21" i="40"/>
  <c r="G20" i="40"/>
  <c r="G19" i="40"/>
  <c r="G18" i="40"/>
  <c r="G17" i="40"/>
  <c r="G16" i="40"/>
  <c r="F14" i="40"/>
  <c r="E14" i="40"/>
  <c r="D14" i="40"/>
  <c r="G13" i="40"/>
  <c r="G12" i="40"/>
  <c r="G11" i="40"/>
  <c r="G10" i="40"/>
  <c r="G9" i="40"/>
  <c r="E23" i="40" l="1"/>
  <c r="G22" i="40"/>
  <c r="H21" i="40" s="1"/>
  <c r="F23" i="40"/>
  <c r="G14" i="40"/>
  <c r="H13" i="40" s="1"/>
  <c r="D23" i="40"/>
  <c r="F10" i="41"/>
  <c r="F14" i="41"/>
  <c r="F12" i="41"/>
  <c r="F9" i="41"/>
  <c r="F11" i="41"/>
  <c r="H16" i="40" l="1"/>
  <c r="H18" i="40"/>
  <c r="H17" i="40"/>
  <c r="H19" i="40"/>
  <c r="H20" i="40"/>
  <c r="H12" i="40"/>
  <c r="H10" i="40"/>
  <c r="H9" i="40"/>
  <c r="G23" i="40"/>
  <c r="H11" i="40"/>
  <c r="F15" i="41"/>
  <c r="H22" i="40" l="1"/>
  <c r="H14" i="40"/>
  <c r="H10" i="39"/>
  <c r="G10" i="39"/>
  <c r="E10" i="39"/>
  <c r="D10" i="39"/>
  <c r="I9" i="39"/>
  <c r="F9" i="39"/>
  <c r="I8" i="39"/>
  <c r="F8" i="39"/>
  <c r="F10" i="39" s="1"/>
  <c r="J9" i="39" l="1"/>
  <c r="I10" i="39"/>
  <c r="J10" i="39" s="1"/>
  <c r="K21" i="69" l="1"/>
  <c r="K20" i="69"/>
  <c r="K19" i="69"/>
  <c r="L9" i="67" l="1"/>
  <c r="L10" i="67"/>
  <c r="L13" i="67"/>
  <c r="L14" i="67"/>
  <c r="L8" i="67"/>
  <c r="I9" i="67"/>
  <c r="I10" i="67"/>
  <c r="I13" i="67"/>
  <c r="I14" i="67"/>
  <c r="I8" i="67"/>
  <c r="F9" i="67"/>
  <c r="F10" i="67"/>
  <c r="F12" i="67"/>
  <c r="F13" i="67"/>
  <c r="F14" i="67"/>
  <c r="F8" i="67"/>
  <c r="L10" i="69"/>
  <c r="L11" i="69"/>
  <c r="L14" i="69"/>
  <c r="L15" i="69"/>
  <c r="L16" i="69"/>
  <c r="L9" i="69"/>
  <c r="I10" i="69"/>
  <c r="I11" i="69"/>
  <c r="I14" i="69"/>
  <c r="I15" i="69"/>
  <c r="I16" i="69"/>
  <c r="I9" i="69"/>
  <c r="F15" i="69"/>
  <c r="F16" i="69"/>
  <c r="F14" i="69"/>
  <c r="F10" i="69"/>
  <c r="F11" i="69"/>
  <c r="F9" i="69"/>
  <c r="L14" i="22"/>
  <c r="L15" i="22"/>
  <c r="L16" i="22"/>
  <c r="L13" i="22"/>
  <c r="L9" i="22"/>
  <c r="L10" i="22"/>
  <c r="L11" i="22"/>
  <c r="L8" i="22"/>
  <c r="I9" i="22"/>
  <c r="I10" i="22"/>
  <c r="I11" i="22"/>
  <c r="I13" i="22"/>
  <c r="I14" i="22"/>
  <c r="I15" i="22"/>
  <c r="I16" i="22"/>
  <c r="I8" i="22"/>
  <c r="F14" i="22"/>
  <c r="F15" i="22"/>
  <c r="F16" i="22"/>
  <c r="F13" i="22"/>
  <c r="F10" i="22"/>
  <c r="F11" i="22"/>
  <c r="F9" i="22"/>
  <c r="F8" i="22"/>
  <c r="F9" i="54"/>
  <c r="E9" i="54"/>
  <c r="D9" i="54"/>
  <c r="J10" i="14"/>
  <c r="J9" i="14"/>
  <c r="G9" i="13"/>
  <c r="G10" i="13"/>
  <c r="J9" i="6"/>
  <c r="J8" i="4"/>
  <c r="G18" i="34" l="1"/>
  <c r="G17" i="34"/>
  <c r="K8" i="32"/>
  <c r="J8" i="32"/>
  <c r="H8" i="31"/>
  <c r="E9" i="31"/>
  <c r="G8" i="31"/>
  <c r="G7" i="31"/>
  <c r="F9" i="31"/>
  <c r="E20" i="30"/>
  <c r="F20" i="30"/>
  <c r="E19" i="30"/>
  <c r="F19" i="30"/>
  <c r="E18" i="30"/>
  <c r="F18" i="30"/>
  <c r="E17" i="30"/>
  <c r="F17" i="30"/>
  <c r="D20" i="30"/>
  <c r="D19" i="30"/>
  <c r="D18" i="30"/>
  <c r="D17" i="30"/>
  <c r="H9" i="28"/>
  <c r="H9" i="31" l="1"/>
  <c r="K12" i="69"/>
  <c r="K17" i="69"/>
  <c r="K22" i="69"/>
  <c r="G12" i="69"/>
  <c r="G17" i="69"/>
  <c r="G19" i="69"/>
  <c r="G20" i="69"/>
  <c r="G21" i="69"/>
  <c r="E12" i="69"/>
  <c r="E17" i="69"/>
  <c r="E19" i="69"/>
  <c r="E20" i="69"/>
  <c r="E21" i="69"/>
  <c r="H12" i="69"/>
  <c r="I12" i="69" s="1"/>
  <c r="J12" i="69"/>
  <c r="H17" i="69"/>
  <c r="J17" i="69"/>
  <c r="H19" i="69"/>
  <c r="I19" i="69" s="1"/>
  <c r="J19" i="69"/>
  <c r="L19" i="69" s="1"/>
  <c r="H20" i="69"/>
  <c r="J20" i="69"/>
  <c r="L20" i="69" s="1"/>
  <c r="H21" i="69"/>
  <c r="I21" i="69" s="1"/>
  <c r="J21" i="69"/>
  <c r="L21" i="69" s="1"/>
  <c r="K9" i="68"/>
  <c r="K12" i="68"/>
  <c r="K13" i="68"/>
  <c r="K14" i="68"/>
  <c r="D21" i="69"/>
  <c r="D20" i="69"/>
  <c r="D19" i="69"/>
  <c r="D17" i="69"/>
  <c r="D12" i="69"/>
  <c r="E22" i="69" l="1"/>
  <c r="I17" i="69"/>
  <c r="G22" i="69"/>
  <c r="I20" i="69"/>
  <c r="D22" i="69"/>
  <c r="F22" i="69" s="1"/>
  <c r="L17" i="69"/>
  <c r="L12" i="69"/>
  <c r="F17" i="69"/>
  <c r="F21" i="69"/>
  <c r="F12" i="69"/>
  <c r="F20" i="69"/>
  <c r="F19" i="69"/>
  <c r="H22" i="69"/>
  <c r="J22" i="69"/>
  <c r="L22" i="69" s="1"/>
  <c r="K8" i="68"/>
  <c r="J9" i="68"/>
  <c r="J10" i="68"/>
  <c r="J11" i="68"/>
  <c r="J12" i="68"/>
  <c r="J13" i="68"/>
  <c r="J14" i="68"/>
  <c r="H15" i="68"/>
  <c r="F15" i="68"/>
  <c r="G12" i="68" s="1"/>
  <c r="D15" i="68"/>
  <c r="E11" i="68" s="1"/>
  <c r="I22" i="69" l="1"/>
  <c r="G13" i="68"/>
  <c r="G9" i="68"/>
  <c r="K15" i="68"/>
  <c r="G14" i="68"/>
  <c r="E10" i="68"/>
  <c r="G11" i="68"/>
  <c r="J15" i="68"/>
  <c r="E9" i="68"/>
  <c r="E14" i="68"/>
  <c r="E13" i="68"/>
  <c r="G8" i="68"/>
  <c r="G10" i="68"/>
  <c r="E12" i="68"/>
  <c r="E8" i="68"/>
  <c r="I13" i="68"/>
  <c r="I11" i="68"/>
  <c r="I8" i="68"/>
  <c r="I10" i="68"/>
  <c r="I14" i="68"/>
  <c r="I9" i="68"/>
  <c r="I12" i="68"/>
  <c r="K17" i="22"/>
  <c r="H17" i="22"/>
  <c r="G17" i="22"/>
  <c r="H11" i="67"/>
  <c r="G11" i="67"/>
  <c r="E11" i="67"/>
  <c r="D11" i="67"/>
  <c r="K11" i="67"/>
  <c r="E17" i="22"/>
  <c r="D17" i="22"/>
  <c r="E15" i="67"/>
  <c r="D15" i="67"/>
  <c r="G15" i="68" l="1"/>
  <c r="E15" i="68"/>
  <c r="I11" i="67"/>
  <c r="D16" i="67"/>
  <c r="F11" i="67"/>
  <c r="F15" i="67"/>
  <c r="E16" i="67"/>
  <c r="L17" i="22"/>
  <c r="I17" i="22"/>
  <c r="F17" i="22"/>
  <c r="I15" i="68"/>
  <c r="H15" i="67"/>
  <c r="G15" i="67"/>
  <c r="G16" i="67" s="1"/>
  <c r="J11" i="67"/>
  <c r="K15" i="67"/>
  <c r="K16" i="67" l="1"/>
  <c r="F16" i="67"/>
  <c r="L15" i="67"/>
  <c r="I15" i="67"/>
  <c r="H16" i="67"/>
  <c r="I16" i="67" s="1"/>
  <c r="J16" i="67"/>
  <c r="L11" i="67"/>
  <c r="K12" i="22"/>
  <c r="K18" i="22" s="1"/>
  <c r="J12" i="22"/>
  <c r="H12" i="22"/>
  <c r="G12" i="22"/>
  <c r="G18" i="22" s="1"/>
  <c r="E12" i="22"/>
  <c r="D12" i="22"/>
  <c r="D18" i="22" s="1"/>
  <c r="L16" i="67" l="1"/>
  <c r="I12" i="22"/>
  <c r="L12" i="22"/>
  <c r="E18" i="22"/>
  <c r="F18" i="22" s="1"/>
  <c r="F12" i="22"/>
  <c r="H18" i="22"/>
  <c r="I18" i="22" s="1"/>
  <c r="J18" i="22"/>
  <c r="L18" i="22" s="1"/>
  <c r="H12" i="16" l="1"/>
  <c r="I10" i="16" l="1"/>
  <c r="I11" i="16"/>
  <c r="I8" i="16"/>
  <c r="E11" i="13"/>
  <c r="K8" i="11"/>
  <c r="H10" i="10"/>
  <c r="D14" i="6"/>
  <c r="F14" i="6"/>
  <c r="H14" i="6"/>
  <c r="I12" i="16" l="1"/>
  <c r="K10" i="16"/>
  <c r="K11" i="16"/>
  <c r="J10" i="16"/>
  <c r="J11" i="16"/>
  <c r="H10" i="15"/>
  <c r="H11" i="15"/>
  <c r="H12" i="15"/>
  <c r="H14" i="15"/>
  <c r="H17" i="15"/>
  <c r="H26" i="15"/>
  <c r="H27" i="15"/>
  <c r="F25" i="15"/>
  <c r="F9" i="15"/>
  <c r="F8" i="15" l="1"/>
  <c r="F7" i="15" s="1"/>
  <c r="E25" i="15"/>
  <c r="H25" i="15" s="1"/>
  <c r="D25" i="15"/>
  <c r="E9" i="15"/>
  <c r="H9" i="15" s="1"/>
  <c r="D9" i="15"/>
  <c r="D8" i="15" s="1"/>
  <c r="D7" i="15" l="1"/>
  <c r="E8" i="15"/>
  <c r="E7" i="15" s="1"/>
  <c r="G9" i="15"/>
  <c r="G10" i="15"/>
  <c r="G11" i="15"/>
  <c r="G12" i="15"/>
  <c r="G14" i="15"/>
  <c r="G15" i="15"/>
  <c r="G16" i="15"/>
  <c r="G17" i="15"/>
  <c r="G18" i="15"/>
  <c r="G19" i="15"/>
  <c r="G21" i="15"/>
  <c r="G22" i="15"/>
  <c r="G25" i="15"/>
  <c r="G26" i="15"/>
  <c r="G27" i="15"/>
  <c r="G30" i="15"/>
  <c r="F10" i="10"/>
  <c r="G7" i="15" l="1"/>
  <c r="G8" i="15"/>
  <c r="D9" i="31"/>
  <c r="G9" i="31" s="1"/>
  <c r="D31" i="35" l="1"/>
  <c r="D29" i="34"/>
  <c r="D31" i="34" s="1"/>
  <c r="E29" i="34"/>
  <c r="E31" i="34" s="1"/>
  <c r="D27" i="34"/>
  <c r="E27" i="34"/>
  <c r="G26" i="34"/>
  <c r="G25" i="34"/>
  <c r="D21" i="34"/>
  <c r="D23" i="34" s="1"/>
  <c r="E21" i="34"/>
  <c r="E23" i="34" s="1"/>
  <c r="D19" i="34"/>
  <c r="E19" i="34"/>
  <c r="G10" i="34"/>
  <c r="D13" i="34"/>
  <c r="D15" i="34" s="1"/>
  <c r="E13" i="34"/>
  <c r="E15" i="34" s="1"/>
  <c r="E11" i="34"/>
  <c r="F14" i="32"/>
  <c r="F11" i="32"/>
  <c r="D14" i="32"/>
  <c r="D11" i="32"/>
  <c r="H16" i="29"/>
  <c r="I10" i="27"/>
  <c r="F12" i="16"/>
  <c r="G13" i="54"/>
  <c r="G9" i="54"/>
  <c r="G10" i="54"/>
  <c r="G11" i="54"/>
  <c r="G8" i="54"/>
  <c r="F11" i="14"/>
  <c r="G10" i="14" s="1"/>
  <c r="D11" i="14"/>
  <c r="E10" i="14" s="1"/>
  <c r="D11" i="13"/>
  <c r="G11" i="13" s="1"/>
  <c r="J14" i="12"/>
  <c r="J13" i="12"/>
  <c r="J12" i="12"/>
  <c r="J11" i="12"/>
  <c r="J10" i="12"/>
  <c r="J9" i="12"/>
  <c r="J8" i="12"/>
  <c r="J11" i="11"/>
  <c r="J9" i="11"/>
  <c r="J10" i="11"/>
  <c r="J13" i="11"/>
  <c r="J8" i="11"/>
  <c r="J11" i="10"/>
  <c r="J12" i="10"/>
  <c r="J13" i="10"/>
  <c r="J10" i="10"/>
  <c r="J9" i="9"/>
  <c r="J10" i="9"/>
  <c r="J11" i="9"/>
  <c r="J12" i="9"/>
  <c r="F13" i="9"/>
  <c r="G12" i="9" s="1"/>
  <c r="D13" i="9"/>
  <c r="E10" i="9" s="1"/>
  <c r="D10" i="7"/>
  <c r="D15" i="32" l="1"/>
  <c r="E12" i="32" s="1"/>
  <c r="F15" i="32"/>
  <c r="G8" i="32" s="1"/>
  <c r="E11" i="32"/>
  <c r="K12" i="16"/>
  <c r="J11" i="14"/>
  <c r="E8" i="9"/>
  <c r="J13" i="9"/>
  <c r="E10" i="32"/>
  <c r="E8" i="32"/>
  <c r="E13" i="32"/>
  <c r="E9" i="32"/>
  <c r="E9" i="14"/>
  <c r="E11" i="14" s="1"/>
  <c r="G9" i="14"/>
  <c r="G11" i="14" s="1"/>
  <c r="E12" i="9"/>
  <c r="G10" i="9"/>
  <c r="E9" i="9"/>
  <c r="G9" i="9"/>
  <c r="G8" i="9"/>
  <c r="E11" i="9"/>
  <c r="G11" i="9"/>
  <c r="E14" i="32" l="1"/>
  <c r="E15" i="32" s="1"/>
  <c r="E13" i="9"/>
  <c r="G13" i="9"/>
  <c r="G11" i="32"/>
  <c r="G10" i="32"/>
  <c r="G14" i="32"/>
  <c r="G12" i="32"/>
  <c r="G13" i="32"/>
  <c r="G9" i="32"/>
  <c r="G15" i="32" l="1"/>
  <c r="F15" i="12" l="1"/>
  <c r="D15" i="12"/>
  <c r="E9" i="12" s="1"/>
  <c r="F14" i="11"/>
  <c r="D14" i="11"/>
  <c r="F14" i="10"/>
  <c r="D14" i="10"/>
  <c r="J14" i="10" l="1"/>
  <c r="J15" i="12"/>
  <c r="E8" i="12"/>
  <c r="E12" i="12"/>
  <c r="E11" i="12"/>
  <c r="G12" i="12"/>
  <c r="G8" i="12"/>
  <c r="G11" i="12"/>
  <c r="E14" i="12"/>
  <c r="E10" i="12"/>
  <c r="G14" i="12"/>
  <c r="G10" i="12"/>
  <c r="E13" i="12"/>
  <c r="G13" i="12"/>
  <c r="G9" i="12"/>
  <c r="J14" i="11"/>
  <c r="E12" i="10"/>
  <c r="E9" i="10"/>
  <c r="E13" i="10"/>
  <c r="E10" i="10"/>
  <c r="E11" i="10"/>
  <c r="D12" i="8"/>
  <c r="G12" i="8"/>
  <c r="F12" i="8"/>
  <c r="I12" i="8"/>
  <c r="L12" i="8"/>
  <c r="J10" i="7"/>
  <c r="G10" i="7"/>
  <c r="M9" i="7"/>
  <c r="H10" i="7"/>
  <c r="E10" i="7"/>
  <c r="J21" i="6"/>
  <c r="J22" i="6"/>
  <c r="J24" i="6"/>
  <c r="J19" i="6"/>
  <c r="D25" i="6"/>
  <c r="F25" i="6"/>
  <c r="J10" i="6"/>
  <c r="J11" i="6"/>
  <c r="J12" i="6"/>
  <c r="J13" i="6"/>
  <c r="J14" i="6"/>
  <c r="J15" i="6"/>
  <c r="J16" i="6"/>
  <c r="D17" i="6"/>
  <c r="F17" i="6"/>
  <c r="J9" i="4"/>
  <c r="J10" i="4"/>
  <c r="J11" i="4"/>
  <c r="F12" i="4"/>
  <c r="D12" i="4"/>
  <c r="G8" i="4" l="1"/>
  <c r="G11" i="4"/>
  <c r="G9" i="4"/>
  <c r="G10" i="4"/>
  <c r="E11" i="8"/>
  <c r="E10" i="8"/>
  <c r="E9" i="8"/>
  <c r="E8" i="8"/>
  <c r="E15" i="12"/>
  <c r="J17" i="6"/>
  <c r="G15" i="12"/>
  <c r="E14" i="10"/>
  <c r="H10" i="8"/>
  <c r="H11" i="8"/>
  <c r="H9" i="8"/>
  <c r="H8" i="8"/>
  <c r="F9" i="7"/>
  <c r="F8" i="7"/>
  <c r="I9" i="7"/>
  <c r="I8" i="7"/>
  <c r="M10" i="7"/>
  <c r="J25" i="6"/>
  <c r="G20" i="6"/>
  <c r="G19" i="6"/>
  <c r="G21" i="6"/>
  <c r="G22" i="6"/>
  <c r="G24" i="6"/>
  <c r="E20" i="6"/>
  <c r="E24" i="6"/>
  <c r="E21" i="6"/>
  <c r="E19" i="6"/>
  <c r="E22" i="6"/>
  <c r="G16" i="6"/>
  <c r="G11" i="6"/>
  <c r="G13" i="6"/>
  <c r="G9" i="6"/>
  <c r="G14" i="6"/>
  <c r="G10" i="6"/>
  <c r="G15" i="6"/>
  <c r="E13" i="6"/>
  <c r="E10" i="6"/>
  <c r="E14" i="6"/>
  <c r="E16" i="6"/>
  <c r="E11" i="6"/>
  <c r="E15" i="6"/>
  <c r="E9" i="6"/>
  <c r="E12" i="6"/>
  <c r="J12" i="4"/>
  <c r="E11" i="4"/>
  <c r="E9" i="4"/>
  <c r="E8" i="4"/>
  <c r="E10" i="4"/>
  <c r="I10" i="7" l="1"/>
  <c r="E12" i="8"/>
  <c r="F10" i="7"/>
  <c r="E12" i="4"/>
  <c r="H12" i="8"/>
  <c r="G25" i="6"/>
  <c r="E25" i="6"/>
  <c r="G17" i="6"/>
  <c r="E17" i="6"/>
  <c r="G12" i="4"/>
  <c r="H25" i="6" l="1"/>
  <c r="F16" i="23" l="1"/>
  <c r="E16" i="23"/>
  <c r="D16" i="23"/>
  <c r="D12" i="16" l="1"/>
  <c r="J12" i="16" s="1"/>
  <c r="E9" i="16" l="1"/>
  <c r="E10" i="16"/>
  <c r="E11" i="16"/>
  <c r="E8" i="16"/>
  <c r="E12" i="16" l="1"/>
  <c r="F21" i="35"/>
  <c r="F15" i="35"/>
  <c r="D21" i="35"/>
  <c r="D15" i="35"/>
  <c r="G14" i="35" l="1"/>
  <c r="G11" i="35"/>
  <c r="G10" i="35"/>
  <c r="F26" i="35"/>
  <c r="G13" i="35"/>
  <c r="G12" i="35"/>
  <c r="E11" i="35"/>
  <c r="E10" i="35"/>
  <c r="E12" i="35"/>
  <c r="E14" i="35"/>
  <c r="D26" i="35"/>
  <c r="E13" i="35"/>
  <c r="E17" i="35"/>
  <c r="E18" i="35"/>
  <c r="E19" i="35"/>
  <c r="E20" i="35"/>
  <c r="G17" i="35"/>
  <c r="G18" i="35"/>
  <c r="G20" i="35"/>
  <c r="G19" i="35"/>
  <c r="G15" i="35" l="1"/>
  <c r="G21" i="35"/>
  <c r="E15" i="35"/>
  <c r="E21" i="35"/>
  <c r="G10" i="10"/>
  <c r="G11" i="10"/>
  <c r="G12" i="10"/>
  <c r="G13" i="10"/>
  <c r="G9" i="10"/>
  <c r="G9" i="11"/>
  <c r="G10" i="11"/>
  <c r="G12" i="11"/>
  <c r="G13" i="11"/>
  <c r="E9" i="11"/>
  <c r="E10" i="11"/>
  <c r="E12" i="11"/>
  <c r="E13" i="11"/>
  <c r="H13" i="9"/>
  <c r="I10" i="9" s="1"/>
  <c r="G14" i="10" l="1"/>
  <c r="E11" i="11"/>
  <c r="G8" i="11"/>
  <c r="G11" i="11"/>
  <c r="G14" i="11" s="1"/>
  <c r="E8" i="11"/>
  <c r="I11" i="9"/>
  <c r="I8" i="9"/>
  <c r="I12" i="9"/>
  <c r="I9" i="9"/>
  <c r="J12" i="8"/>
  <c r="K9" i="8" s="1"/>
  <c r="N9" i="7"/>
  <c r="H12" i="4"/>
  <c r="K10" i="7"/>
  <c r="E14" i="11" l="1"/>
  <c r="I13" i="9"/>
  <c r="L9" i="7"/>
  <c r="L8" i="7"/>
  <c r="N10" i="7"/>
  <c r="I8" i="4"/>
  <c r="I9" i="4"/>
  <c r="I10" i="4"/>
  <c r="I11" i="4"/>
  <c r="K11" i="8"/>
  <c r="K10" i="8"/>
  <c r="K8" i="8"/>
  <c r="K25" i="6"/>
  <c r="K21" i="6"/>
  <c r="K22" i="6"/>
  <c r="K24" i="6"/>
  <c r="K19" i="6"/>
  <c r="I20" i="6"/>
  <c r="I21" i="6"/>
  <c r="I22" i="6"/>
  <c r="I24" i="6"/>
  <c r="I19" i="6"/>
  <c r="K10" i="6"/>
  <c r="K11" i="6"/>
  <c r="K12" i="6"/>
  <c r="K13" i="6"/>
  <c r="K15" i="6"/>
  <c r="K16" i="6"/>
  <c r="I12" i="6"/>
  <c r="K12" i="8" l="1"/>
  <c r="L10" i="7"/>
  <c r="K14" i="6"/>
  <c r="I25" i="6"/>
  <c r="I12" i="4"/>
  <c r="I15" i="6"/>
  <c r="I11" i="6"/>
  <c r="I13" i="6"/>
  <c r="K17" i="6"/>
  <c r="I14" i="6"/>
  <c r="I10" i="6"/>
  <c r="I9" i="6"/>
  <c r="I16" i="6"/>
  <c r="K9" i="4"/>
  <c r="K10" i="4"/>
  <c r="K11" i="4"/>
  <c r="K12" i="4"/>
  <c r="I17" i="6" l="1"/>
  <c r="M18" i="35" l="1"/>
  <c r="M19" i="35"/>
  <c r="M20" i="35"/>
  <c r="M17" i="35"/>
  <c r="L18" i="35"/>
  <c r="L19" i="35"/>
  <c r="L17" i="35"/>
  <c r="M11" i="35"/>
  <c r="M12" i="35"/>
  <c r="M13" i="35"/>
  <c r="M14" i="35"/>
  <c r="L11" i="35"/>
  <c r="L12" i="35"/>
  <c r="L13" i="35"/>
  <c r="L14" i="35"/>
  <c r="J21" i="35"/>
  <c r="J15" i="35"/>
  <c r="H21" i="35"/>
  <c r="I20" i="35" s="1"/>
  <c r="H15" i="35"/>
  <c r="I13" i="35" s="1"/>
  <c r="H10" i="34"/>
  <c r="H17" i="34"/>
  <c r="H18" i="34"/>
  <c r="H25" i="34"/>
  <c r="H26" i="34"/>
  <c r="F29" i="34"/>
  <c r="F31" i="34" s="1"/>
  <c r="F27" i="34"/>
  <c r="F21" i="34"/>
  <c r="F23" i="34" s="1"/>
  <c r="F19" i="34"/>
  <c r="F13" i="34"/>
  <c r="F15" i="34" s="1"/>
  <c r="F11" i="34"/>
  <c r="K9" i="32"/>
  <c r="K10" i="32"/>
  <c r="K12" i="32"/>
  <c r="K13" i="32"/>
  <c r="J9" i="32"/>
  <c r="J10" i="32"/>
  <c r="J11" i="32"/>
  <c r="J12" i="32"/>
  <c r="J13" i="32"/>
  <c r="J14" i="32"/>
  <c r="J15" i="32"/>
  <c r="H11" i="32"/>
  <c r="H14" i="32"/>
  <c r="K14" i="32" s="1"/>
  <c r="H10" i="29"/>
  <c r="H11" i="29"/>
  <c r="H14" i="29"/>
  <c r="H15" i="29"/>
  <c r="H17" i="29"/>
  <c r="H18" i="29"/>
  <c r="F19" i="29"/>
  <c r="D19" i="29"/>
  <c r="F12" i="29"/>
  <c r="D12" i="29"/>
  <c r="H10" i="28"/>
  <c r="H11" i="28"/>
  <c r="H14" i="28"/>
  <c r="H15" i="28"/>
  <c r="H16" i="28"/>
  <c r="F17" i="28"/>
  <c r="D17" i="28"/>
  <c r="F12" i="28"/>
  <c r="D12" i="28"/>
  <c r="H26" i="35" l="1"/>
  <c r="L26" i="35" s="1"/>
  <c r="J26" i="35"/>
  <c r="M26" i="35" s="1"/>
  <c r="H15" i="32"/>
  <c r="I10" i="35"/>
  <c r="K19" i="35"/>
  <c r="K13" i="35"/>
  <c r="F20" i="29"/>
  <c r="M21" i="35"/>
  <c r="H17" i="28"/>
  <c r="H12" i="28"/>
  <c r="I17" i="35"/>
  <c r="I18" i="35"/>
  <c r="I19" i="35"/>
  <c r="I14" i="35"/>
  <c r="L21" i="35"/>
  <c r="H19" i="29"/>
  <c r="D20" i="29"/>
  <c r="D18" i="28"/>
  <c r="E15" i="28" s="1"/>
  <c r="F18" i="28"/>
  <c r="G16" i="28" s="1"/>
  <c r="M15" i="35"/>
  <c r="K11" i="32"/>
  <c r="H12" i="29"/>
  <c r="I11" i="35"/>
  <c r="I12" i="35"/>
  <c r="K20" i="35"/>
  <c r="K17" i="35"/>
  <c r="K14" i="35"/>
  <c r="K12" i="35"/>
  <c r="K18" i="35"/>
  <c r="L15" i="35"/>
  <c r="K10" i="35"/>
  <c r="K11" i="35"/>
  <c r="G12" i="29" l="1"/>
  <c r="G9" i="29"/>
  <c r="G11" i="29"/>
  <c r="G10" i="29"/>
  <c r="I14" i="32"/>
  <c r="I12" i="32"/>
  <c r="I13" i="32"/>
  <c r="I10" i="32"/>
  <c r="I11" i="32"/>
  <c r="K15" i="32"/>
  <c r="I9" i="32"/>
  <c r="E10" i="28"/>
  <c r="E9" i="28"/>
  <c r="E17" i="29"/>
  <c r="E10" i="29"/>
  <c r="E19" i="29"/>
  <c r="E9" i="29"/>
  <c r="E14" i="29"/>
  <c r="E18" i="29"/>
  <c r="E15" i="29"/>
  <c r="E11" i="29"/>
  <c r="E16" i="29"/>
  <c r="E12" i="29"/>
  <c r="I15" i="35"/>
  <c r="I8" i="32"/>
  <c r="G11" i="28"/>
  <c r="K15" i="35"/>
  <c r="I21" i="35"/>
  <c r="K21" i="35"/>
  <c r="G14" i="28"/>
  <c r="G10" i="28"/>
  <c r="E11" i="28"/>
  <c r="E14" i="28"/>
  <c r="E16" i="28"/>
  <c r="G9" i="28"/>
  <c r="G17" i="28"/>
  <c r="E12" i="28"/>
  <c r="G15" i="28"/>
  <c r="H18" i="28"/>
  <c r="G12" i="28"/>
  <c r="E17" i="28"/>
  <c r="H20" i="29"/>
  <c r="G17" i="29"/>
  <c r="G16" i="29"/>
  <c r="G14" i="29"/>
  <c r="G19" i="29"/>
  <c r="G15" i="29"/>
  <c r="G18" i="29"/>
  <c r="I15" i="32" l="1"/>
  <c r="G20" i="29"/>
  <c r="G18" i="28"/>
  <c r="E20" i="29"/>
  <c r="E18" i="28"/>
  <c r="L10" i="23"/>
  <c r="L11" i="23"/>
  <c r="L13" i="23"/>
  <c r="L14" i="23"/>
  <c r="L15" i="23"/>
  <c r="K10" i="23"/>
  <c r="K11" i="23"/>
  <c r="K13" i="23"/>
  <c r="K14" i="23"/>
  <c r="K15" i="23"/>
  <c r="J10" i="23"/>
  <c r="J11" i="23"/>
  <c r="J12" i="23"/>
  <c r="J13" i="23"/>
  <c r="J14" i="23"/>
  <c r="J15" i="23"/>
  <c r="H16" i="23"/>
  <c r="K16" i="23" s="1"/>
  <c r="I16" i="23"/>
  <c r="L16" i="23" s="1"/>
  <c r="G16" i="23"/>
  <c r="J16" i="23" s="1"/>
  <c r="H13" i="54" l="1"/>
  <c r="H9" i="54"/>
  <c r="H10" i="54"/>
  <c r="H11" i="54"/>
  <c r="H8" i="54"/>
  <c r="F12" i="54"/>
  <c r="K10" i="14"/>
  <c r="H11" i="14"/>
  <c r="H10" i="13"/>
  <c r="F11" i="13"/>
  <c r="H11" i="13" s="1"/>
  <c r="K9" i="12"/>
  <c r="K10" i="12"/>
  <c r="K11" i="12"/>
  <c r="K12" i="12"/>
  <c r="K13" i="12"/>
  <c r="K14" i="12"/>
  <c r="K8" i="12"/>
  <c r="H15" i="12"/>
  <c r="K9" i="11"/>
  <c r="K10" i="11"/>
  <c r="K13" i="11"/>
  <c r="K11" i="11"/>
  <c r="K11" i="10"/>
  <c r="K12" i="10"/>
  <c r="K13" i="10"/>
  <c r="I9" i="14" l="1"/>
  <c r="I10" i="14"/>
  <c r="K11" i="14"/>
  <c r="K10" i="10"/>
  <c r="G11" i="16"/>
  <c r="G10" i="16"/>
  <c r="G8" i="16"/>
  <c r="H14" i="11"/>
  <c r="I10" i="12"/>
  <c r="I14" i="12"/>
  <c r="I11" i="12"/>
  <c r="I12" i="12"/>
  <c r="I9" i="12"/>
  <c r="I13" i="12"/>
  <c r="I8" i="12"/>
  <c r="K15" i="12"/>
  <c r="H14" i="10"/>
  <c r="K9" i="9"/>
  <c r="K10" i="9"/>
  <c r="K11" i="9"/>
  <c r="K12" i="9"/>
  <c r="K13" i="9"/>
  <c r="G12" i="16" l="1"/>
  <c r="I11" i="14"/>
  <c r="I15" i="12"/>
  <c r="I13" i="10"/>
  <c r="I9" i="10"/>
  <c r="I12" i="10"/>
  <c r="I11" i="10"/>
  <c r="I10" i="10"/>
  <c r="I10" i="11"/>
  <c r="I12" i="11"/>
  <c r="I9" i="11"/>
  <c r="I13" i="11"/>
  <c r="K14" i="11"/>
  <c r="K14" i="10"/>
  <c r="I14" i="10" l="1"/>
  <c r="I8" i="11"/>
  <c r="I11" i="11"/>
  <c r="E14" i="54"/>
  <c r="D14" i="54"/>
  <c r="E12" i="54"/>
  <c r="D12" i="54"/>
  <c r="I14" i="11" l="1"/>
  <c r="F17" i="95"/>
  <c r="H17" i="95" s="1"/>
  <c r="H14" i="95"/>
</calcChain>
</file>

<file path=xl/comments1.xml><?xml version="1.0" encoding="utf-8"?>
<comments xmlns="http://schemas.openxmlformats.org/spreadsheetml/2006/main">
  <authors>
    <author>Author</author>
  </authors>
  <commentList>
    <comment ref="D10" authorId="0">
      <text>
        <r>
          <rPr>
            <b/>
            <sz val="9"/>
            <color indexed="81"/>
            <rFont val="Tahoma"/>
            <family val="2"/>
          </rPr>
          <t>FBA:</t>
        </r>
        <r>
          <rPr>
            <sz val="9"/>
            <color indexed="81"/>
            <rFont val="Tahoma"/>
            <family val="2"/>
          </rPr>
          <t xml:space="preserve">
Podatak korigovan za 6,4 miliona KM, usljed promjene računovodstvene politike vrednovanja dijela vrijednosnih papira kod jedne banke</t>
        </r>
      </text>
    </comment>
  </commentList>
</comments>
</file>

<file path=xl/comments2.xml><?xml version="1.0" encoding="utf-8"?>
<comments xmlns="http://schemas.openxmlformats.org/spreadsheetml/2006/main">
  <authors>
    <author>Author</author>
  </authors>
  <commentList>
    <comment ref="D8" authorId="0">
      <text>
        <r>
          <rPr>
            <b/>
            <sz val="9"/>
            <color indexed="81"/>
            <rFont val="Tahoma"/>
            <family val="2"/>
          </rPr>
          <t>FBA:</t>
        </r>
        <r>
          <rPr>
            <sz val="9"/>
            <color indexed="81"/>
            <rFont val="Tahoma"/>
            <family val="2"/>
          </rPr>
          <t xml:space="preserve">
podatak korigovan za 6,4 miliona KM, usljed promjene računovodstvene politike vrednovanja dijela vrijednosnih papira kod jedne banke</t>
        </r>
      </text>
    </comment>
  </commentList>
</comments>
</file>

<file path=xl/sharedStrings.xml><?xml version="1.0" encoding="utf-8"?>
<sst xmlns="http://schemas.openxmlformats.org/spreadsheetml/2006/main" count="2037" uniqueCount="715">
  <si>
    <t xml:space="preserve">                                                                                                                                                                             </t>
  </si>
  <si>
    <t xml:space="preserve">                                                                                                                                                                  </t>
  </si>
  <si>
    <t xml:space="preserve">                                                                                                                                                                 </t>
  </si>
  <si>
    <t xml:space="preserve">                                                                                                                                                                              </t>
  </si>
  <si>
    <t xml:space="preserve">                                                                                                                                                              </t>
  </si>
  <si>
    <t xml:space="preserve">                                                                                                                                                                      </t>
  </si>
  <si>
    <t>%</t>
  </si>
  <si>
    <t xml:space="preserve">                                                                                                                                                                           </t>
  </si>
  <si>
    <t xml:space="preserve">                                                                                                                                                               </t>
  </si>
  <si>
    <t>(4/3)</t>
  </si>
  <si>
    <t xml:space="preserve">                                                                                                                      </t>
  </si>
  <si>
    <t xml:space="preserve">                                                                                                                                                                </t>
  </si>
  <si>
    <t>1.1.</t>
  </si>
  <si>
    <t>1.1.1.</t>
  </si>
  <si>
    <t>1.1.1.1.</t>
  </si>
  <si>
    <t>1.1.1.2.</t>
  </si>
  <si>
    <t>1.1.1.3.</t>
  </si>
  <si>
    <t>1.1.1.4.</t>
  </si>
  <si>
    <t>1.1.1.5.</t>
  </si>
  <si>
    <t>1.1.1.6.</t>
  </si>
  <si>
    <t>1.1.1.7.</t>
  </si>
  <si>
    <t>1.1.1.8.</t>
  </si>
  <si>
    <t>1.1.1.9.</t>
  </si>
  <si>
    <t>-</t>
  </si>
  <si>
    <t>1.1.1.10.</t>
  </si>
  <si>
    <t>1.1.1.11.</t>
  </si>
  <si>
    <t>1.1.1.12.</t>
  </si>
  <si>
    <t>1.1.1.13.</t>
  </si>
  <si>
    <t>1.1.2.</t>
  </si>
  <si>
    <t>1.2.</t>
  </si>
  <si>
    <t>1.2.1.</t>
  </si>
  <si>
    <t>1.2.2.</t>
  </si>
  <si>
    <t>1.2.3.</t>
  </si>
  <si>
    <t>1.2.4.</t>
  </si>
  <si>
    <t>1.2.5.</t>
  </si>
  <si>
    <t xml:space="preserve">                                                                                                                                                                       </t>
  </si>
  <si>
    <t xml:space="preserve">            %</t>
  </si>
  <si>
    <t xml:space="preserve">       %</t>
  </si>
  <si>
    <t>LCR</t>
  </si>
  <si>
    <t>85,0%</t>
  </si>
  <si>
    <t>80,0%</t>
  </si>
  <si>
    <t>75,0%</t>
  </si>
  <si>
    <t>EUR</t>
  </si>
  <si>
    <t xml:space="preserve">                                                                                                                                        </t>
  </si>
  <si>
    <t xml:space="preserve">                                                                                                                                                   </t>
  </si>
  <si>
    <t xml:space="preserve">   </t>
  </si>
  <si>
    <t>1–15</t>
  </si>
  <si>
    <t>16–30</t>
  </si>
  <si>
    <t>31–60</t>
  </si>
  <si>
    <t>61–90</t>
  </si>
  <si>
    <t>91–180</t>
  </si>
  <si>
    <t>0-60</t>
  </si>
  <si>
    <t>60-90</t>
  </si>
  <si>
    <t>90-180</t>
  </si>
  <si>
    <t>31.12.2019.</t>
  </si>
  <si>
    <t xml:space="preserve">       31.12.2019.</t>
  </si>
  <si>
    <t>a)</t>
  </si>
  <si>
    <t>b)</t>
  </si>
  <si>
    <t>c)</t>
  </si>
  <si>
    <t>d)</t>
  </si>
  <si>
    <t>e)</t>
  </si>
  <si>
    <t>f)</t>
  </si>
  <si>
    <t>1.</t>
  </si>
  <si>
    <t>2.</t>
  </si>
  <si>
    <t>3.</t>
  </si>
  <si>
    <t>4.</t>
  </si>
  <si>
    <t>5.</t>
  </si>
  <si>
    <t>6.</t>
  </si>
  <si>
    <t>7.</t>
  </si>
  <si>
    <t>8.</t>
  </si>
  <si>
    <t>9.</t>
  </si>
  <si>
    <t>10.</t>
  </si>
  <si>
    <t>11.</t>
  </si>
  <si>
    <t>12.</t>
  </si>
  <si>
    <t>13.</t>
  </si>
  <si>
    <t>14.</t>
  </si>
  <si>
    <t>15.</t>
  </si>
  <si>
    <t xml:space="preserve">  - % -</t>
  </si>
  <si>
    <t>1.3.</t>
  </si>
  <si>
    <t>1.4.</t>
  </si>
  <si>
    <t>1.5.</t>
  </si>
  <si>
    <t>2.1.</t>
  </si>
  <si>
    <t>2.2.</t>
  </si>
  <si>
    <t>2.3.</t>
  </si>
  <si>
    <t>2.4.</t>
  </si>
  <si>
    <t>5=3+4</t>
  </si>
  <si>
    <t>9=7+8</t>
  </si>
  <si>
    <t>ECL</t>
  </si>
  <si>
    <t>% ECL</t>
  </si>
  <si>
    <t xml:space="preserve">       5=3+4</t>
  </si>
  <si>
    <t>8=6+7</t>
  </si>
  <si>
    <t>6=3+4+5</t>
  </si>
  <si>
    <t xml:space="preserve">    -</t>
  </si>
  <si>
    <t>12=9+10+11</t>
  </si>
  <si>
    <t>7=3+5</t>
  </si>
  <si>
    <t>8=4+6</t>
  </si>
  <si>
    <t>13=9+11</t>
  </si>
  <si>
    <t>14=10+12</t>
  </si>
  <si>
    <t>(5/3)</t>
  </si>
  <si>
    <t>(7/5)</t>
  </si>
  <si>
    <t>(7/4)</t>
  </si>
  <si>
    <t>(10/7)</t>
  </si>
  <si>
    <t>(5/4)</t>
  </si>
  <si>
    <t>6=4/3</t>
  </si>
  <si>
    <t>7=5/4</t>
  </si>
  <si>
    <t xml:space="preserve">3. </t>
  </si>
  <si>
    <t>(6/3)</t>
  </si>
  <si>
    <t>(8/5)</t>
  </si>
  <si>
    <t xml:space="preserve">   Ukupno II (6+7+8+9)</t>
  </si>
  <si>
    <t>(7/3)</t>
  </si>
  <si>
    <t>(9/5)</t>
  </si>
  <si>
    <t>31.12.2020.</t>
  </si>
  <si>
    <t xml:space="preserve">       31.12.2020.</t>
  </si>
  <si>
    <t xml:space="preserve">31.12.2020. </t>
  </si>
  <si>
    <t>- % -</t>
  </si>
  <si>
    <t>31.12.2019.*</t>
  </si>
  <si>
    <t>0</t>
  </si>
  <si>
    <t>9=4x3</t>
  </si>
  <si>
    <t>10=7x6</t>
  </si>
  <si>
    <t>11=8x3</t>
  </si>
  <si>
    <t>13=9+10+11+12</t>
  </si>
  <si>
    <t>1.6.</t>
  </si>
  <si>
    <t>2.5.</t>
  </si>
  <si>
    <t xml:space="preserve">5. </t>
  </si>
  <si>
    <t xml:space="preserve">7. </t>
  </si>
  <si>
    <t xml:space="preserve"> - % -</t>
  </si>
  <si>
    <t xml:space="preserve">2. </t>
  </si>
  <si>
    <t xml:space="preserve"> 10=8x4</t>
  </si>
  <si>
    <t xml:space="preserve">  9=7x3</t>
  </si>
  <si>
    <t>* Podaci korigovani usljed promjene računovodstvene politike vrednovanja dijela vrijednosnih papira kod jedne banke</t>
  </si>
  <si>
    <t>2017.</t>
  </si>
  <si>
    <t>2018.</t>
  </si>
  <si>
    <t>2019.</t>
  </si>
  <si>
    <t>2020.</t>
  </si>
  <si>
    <t>EU</t>
  </si>
  <si>
    <t>BiH</t>
  </si>
  <si>
    <t>31.12.2021.</t>
  </si>
  <si>
    <t xml:space="preserve">       31.12.2021.</t>
  </si>
  <si>
    <t xml:space="preserve">    31.12.2021.</t>
  </si>
  <si>
    <t>Tabela 32: LCR</t>
  </si>
  <si>
    <t xml:space="preserve">31.12.2021. </t>
  </si>
  <si>
    <t>01.01. - 31.12.2020.</t>
  </si>
  <si>
    <t>01.01. - 31.12.2021.</t>
  </si>
  <si>
    <t xml:space="preserve">01.01. - 31.12.2020.* </t>
  </si>
  <si>
    <t xml:space="preserve">01.01. - 31.12.2021. </t>
  </si>
  <si>
    <t>USD</t>
  </si>
  <si>
    <t xml:space="preserve">01.01. - 31.12.2020. </t>
  </si>
  <si>
    <t>01.01. - 31.12.2020.*</t>
  </si>
  <si>
    <t>01.01. - 31.12.2021. </t>
  </si>
  <si>
    <t>01.01. - 31.12.2019.</t>
  </si>
  <si>
    <t>2021.*</t>
  </si>
  <si>
    <t>01.01. - 31.12.2020. *</t>
  </si>
  <si>
    <t>1.1.1.14.</t>
  </si>
  <si>
    <t>(6/4)</t>
  </si>
  <si>
    <t xml:space="preserve"> (6/4)</t>
  </si>
  <si>
    <t>Tables:</t>
  </si>
  <si>
    <t xml:space="preserve">Table 1: Selected macroeconomic indicators </t>
  </si>
  <si>
    <t>Table 1: Selected macroeconomic indicators</t>
  </si>
  <si>
    <t>No.</t>
  </si>
  <si>
    <t>Area/interest rates</t>
  </si>
  <si>
    <t>USA</t>
  </si>
  <si>
    <t>Eurozone</t>
  </si>
  <si>
    <t>Slovenia</t>
  </si>
  <si>
    <t>Croatia</t>
  </si>
  <si>
    <t>Serbia</t>
  </si>
  <si>
    <t>GDP growth in %</t>
  </si>
  <si>
    <t>Consumer Price Index (CPI), annual average in %</t>
  </si>
  <si>
    <t>Key interest rates</t>
  </si>
  <si>
    <t>6-month Euribor in %**</t>
  </si>
  <si>
    <t>Yield on 10-year German government bonds***</t>
  </si>
  <si>
    <t>Yield on 10-year Italian government bonds***</t>
  </si>
  <si>
    <t>* Expected values for 2021 (IMF, World Economic Outlook, October 2021); for interest rates, data for December 2021.</t>
  </si>
  <si>
    <t>** Data for the relevant period refers to Euribor as of the first business day in the last month of the reporting period</t>
  </si>
  <si>
    <t>***Eurostat for EU member states, 10-xyear yield used for the calculation ofcriteria from Maastricht: data for the last month of the reporting period</t>
  </si>
  <si>
    <t>Source: IMF, World Economic Outlook Database, October 2021; Eurostat</t>
  </si>
  <si>
    <t>Table 2: Org. parts, network of ATMs and POS devices of banks operating in the FB&amp;H</t>
  </si>
  <si>
    <t>Description</t>
  </si>
  <si>
    <t>Banks seated in the FB&amp;H (in the territory of B&amp;H)</t>
  </si>
  <si>
    <t>Organisational parts of banks from the RS doing business in the FB&amp;H</t>
  </si>
  <si>
    <t>Total</t>
  </si>
  <si>
    <t>Business unit/ branch</t>
  </si>
  <si>
    <t>Other organisational units</t>
  </si>
  <si>
    <t>POS devices</t>
  </si>
  <si>
    <t>ATMs</t>
  </si>
  <si>
    <t>BAM 000</t>
  </si>
  <si>
    <t>Banks</t>
  </si>
  <si>
    <t>Index</t>
  </si>
  <si>
    <t>Amount</t>
  </si>
  <si>
    <t>% share</t>
  </si>
  <si>
    <t>State-owned banks</t>
  </si>
  <si>
    <t>Private banks</t>
  </si>
  <si>
    <t xml:space="preserve">* As a part of the 2020 audit, corrections were made to Y2019 financial statements due to subsequent measurement of financial assets at fair value in case of a share with one bank, which led to an increase of total capital of the FB&amp;H banking system by BAM 5.8 million.  </t>
  </si>
  <si>
    <t>Table 3: Ownership structure according to total capital</t>
  </si>
  <si>
    <t>Table 4: Ownership structure according to state-owned, private and foreign capital</t>
  </si>
  <si>
    <t>State-owned capital</t>
  </si>
  <si>
    <t xml:space="preserve"> Private capital (residents)</t>
  </si>
  <si>
    <t xml:space="preserve"> Foreign capital (non-residents)</t>
  </si>
  <si>
    <t>Share capital</t>
  </si>
  <si>
    <t>Banks with majority state-owned capital</t>
  </si>
  <si>
    <t>Banks with majority private capital - residents</t>
  </si>
  <si>
    <t>Banks with majority foreign capital</t>
  </si>
  <si>
    <t>Table 5: Market shares of banks by ownership type (majority capital)</t>
  </si>
  <si>
    <t>Number of banks</t>
  </si>
  <si>
    <t>Share in total capital</t>
  </si>
  <si>
    <t>Share in total assets</t>
  </si>
  <si>
    <t>Table 6: Qualification structure of employees in FB&amp;H banks</t>
  </si>
  <si>
    <t>Qualification</t>
  </si>
  <si>
    <t>Number of employees</t>
  </si>
  <si>
    <t xml:space="preserve"> University degree</t>
  </si>
  <si>
    <t xml:space="preserve"> Two-year post secondary school degree</t>
  </si>
  <si>
    <t xml:space="preserve"> Secondary school degree</t>
  </si>
  <si>
    <t xml:space="preserve"> Other</t>
  </si>
  <si>
    <t>Table 7: Total assets per employee</t>
  </si>
  <si>
    <t>Assets</t>
  </si>
  <si>
    <t>Assets per employee</t>
  </si>
  <si>
    <t xml:space="preserve">Description </t>
  </si>
  <si>
    <t>Table 8: Balance sheet</t>
  </si>
  <si>
    <t>ASSETS:</t>
  </si>
  <si>
    <t>TOTAL ASSETS</t>
  </si>
  <si>
    <t>LIABILITIES:</t>
  </si>
  <si>
    <t>TOTAL LIABILITIES</t>
  </si>
  <si>
    <t>(LIABILITIES AND CAPITAL)</t>
  </si>
  <si>
    <t>CAPITAL</t>
  </si>
  <si>
    <t xml:space="preserve"> % share</t>
  </si>
  <si>
    <t>Cash</t>
  </si>
  <si>
    <t>Securities</t>
  </si>
  <si>
    <t>Placements to other banks</t>
  </si>
  <si>
    <t xml:space="preserve">Loans </t>
  </si>
  <si>
    <t>Impairments</t>
  </si>
  <si>
    <t>Net loans (loans minus impairments)</t>
  </si>
  <si>
    <t>Business premises and other fixed assets</t>
  </si>
  <si>
    <t>Other assets</t>
  </si>
  <si>
    <t>Deposits</t>
  </si>
  <si>
    <t>Borrowings from other banks</t>
  </si>
  <si>
    <t>Liabilities on loans</t>
  </si>
  <si>
    <t>Other liabilities</t>
  </si>
  <si>
    <t>Capital</t>
  </si>
  <si>
    <t xml:space="preserve">* As a part of the 2020 audit, corrections were made to Y2019 financial statements due to subsequent measurement of financial assets at fair value in case of one share, which led to an increase of the balance sheet total of the FB&amp;H banking system by BAM 6.4 million. </t>
  </si>
  <si>
    <t xml:space="preserve">Assets        (BAM 000) </t>
  </si>
  <si>
    <t>State-owned</t>
  </si>
  <si>
    <t>Private</t>
  </si>
  <si>
    <t>Table 9: Banks’ assets according to ownership structure</t>
  </si>
  <si>
    <t>Amount of assets</t>
  </si>
  <si>
    <t xml:space="preserve"> I (over BAM 2 billion)</t>
  </si>
  <si>
    <t xml:space="preserve"> II (BAM 1-2 billion)</t>
  </si>
  <si>
    <t xml:space="preserve"> III (BAM 0.5-1 billion)</t>
  </si>
  <si>
    <t xml:space="preserve"> IV (BAM 0.1-0.5 billion)</t>
  </si>
  <si>
    <t>Table 10: Share of groups of banks in total assets</t>
  </si>
  <si>
    <t xml:space="preserve"> Cash</t>
  </si>
  <si>
    <t xml:space="preserve"> Reserve account with CBBiH</t>
  </si>
  <si>
    <t xml:space="preserve"> Accounts with deposit institutions in BiH</t>
  </si>
  <si>
    <t xml:space="preserve"> Accounts with deposit institutions abroad</t>
  </si>
  <si>
    <t xml:space="preserve"> Cash in process of collection</t>
  </si>
  <si>
    <t>Table 11: Banks' cash</t>
  </si>
  <si>
    <t>Table 12: Securities according to type of instrument</t>
  </si>
  <si>
    <t>Investments in securities</t>
  </si>
  <si>
    <t>Equity securities</t>
  </si>
  <si>
    <t>Debt securities:</t>
  </si>
  <si>
    <t xml:space="preserve"> - Securities of all levels of governments in BiH</t>
  </si>
  <si>
    <t xml:space="preserve"> - Government securities (other countries)</t>
  </si>
  <si>
    <t>Corporate bonds**</t>
  </si>
  <si>
    <t xml:space="preserve">* As a part of the 2020 audit, corrections were made to Y2019 financial statements based on the external auditor's order with one bank (caused by subsequent measurement of financial assets at fair value in case of one share), there was an increase of equity securities, i.e. securities portfolio at the F&amp;H banking sector level by an amount of BAM 6.4 million. </t>
  </si>
  <si>
    <t>** Majority, i.e. app. 95%, relates to the EU and US banks’ bonds, while the remainder relates to the EU companies’ bonds.</t>
  </si>
  <si>
    <t>Debt securities of FBiH as issuer:</t>
  </si>
  <si>
    <t>Treasury bills</t>
  </si>
  <si>
    <t xml:space="preserve">Bonds </t>
  </si>
  <si>
    <t xml:space="preserve">Debt securities emitenta RS: </t>
  </si>
  <si>
    <t>Bonds</t>
  </si>
  <si>
    <t>Table 13: Securities of B&amp;H entity governments</t>
  </si>
  <si>
    <t>Sectors</t>
  </si>
  <si>
    <t>Government institutions</t>
  </si>
  <si>
    <t>Public enterprises</t>
  </si>
  <si>
    <t>Private enterprises and companies</t>
  </si>
  <si>
    <t>Banking institutions</t>
  </si>
  <si>
    <t>Non-bank financial institutions</t>
  </si>
  <si>
    <t>Retail</t>
  </si>
  <si>
    <t>Other</t>
  </si>
  <si>
    <t>Table 14: Sector structure of deposits</t>
  </si>
  <si>
    <t>Table 15: Retail savings</t>
  </si>
  <si>
    <t xml:space="preserve">          Index</t>
  </si>
  <si>
    <t>Table 16: Maturity structure of retail savings deposits by periods</t>
  </si>
  <si>
    <t>Savings deposits</t>
  </si>
  <si>
    <t xml:space="preserve"> Short-term savings deposits</t>
  </si>
  <si>
    <t xml:space="preserve"> Long-term savings deposits </t>
  </si>
  <si>
    <t xml:space="preserve">     Index</t>
  </si>
  <si>
    <t>Table 17: Retail loans, savings and deposits</t>
  </si>
  <si>
    <t>Retail loans</t>
  </si>
  <si>
    <t>Retail savings</t>
  </si>
  <si>
    <t>Term deposits</t>
  </si>
  <si>
    <t>Demand deposits</t>
  </si>
  <si>
    <t>Loans/savings</t>
  </si>
  <si>
    <t>Retail deposits</t>
  </si>
  <si>
    <t>Loans/Retail deposits</t>
  </si>
  <si>
    <t>Table 18: Report on the balance of own funds</t>
  </si>
  <si>
    <t>Own funds</t>
  </si>
  <si>
    <t>Tier 1 capital</t>
  </si>
  <si>
    <t xml:space="preserve"> Common Equity Tier 1</t>
  </si>
  <si>
    <t xml:space="preserve"> Paid-up capital instruments</t>
  </si>
  <si>
    <t xml:space="preserve"> Share premium</t>
  </si>
  <si>
    <t xml:space="preserve"> (–) Own Common Equity Tier 1 instruments</t>
  </si>
  <si>
    <t xml:space="preserve"> Previous year retained profit</t>
  </si>
  <si>
    <t xml:space="preserve"> Recognized gain or loss</t>
  </si>
  <si>
    <t xml:space="preserve"> Accumulated other comprehensive income</t>
  </si>
  <si>
    <t xml:space="preserve">  Other reserves</t>
  </si>
  <si>
    <t>(–) Other intangible assets</t>
  </si>
  <si>
    <t>(–) Deferred tax assets that rely on future profitability and of up to not arise from temporary differences less related tax liabilities</t>
  </si>
  <si>
    <t xml:space="preserve">(–) Deduction from Addition Tier 1 items exceeding Additional Tier 1 </t>
  </si>
  <si>
    <t>(–) Deferred tax assets that are deductible and rely on future profitability and arise from temporary differences</t>
  </si>
  <si>
    <t>(–) Financial sector entities’ Common Equity Tier 1 instruments if bank has material investment</t>
  </si>
  <si>
    <t>Elements or deductions from Common Equity Tier 1 – other</t>
  </si>
  <si>
    <t>Additional Tier 1</t>
  </si>
  <si>
    <t>Tier 2 capital</t>
  </si>
  <si>
    <t>Paid-up capital instruments and subordinated debts</t>
  </si>
  <si>
    <t xml:space="preserve"> (–) Own Tier 2 instruments</t>
  </si>
  <si>
    <t>General impairments for credit risk under standardized approach</t>
  </si>
  <si>
    <t>Deduction from Tier 2 items exceeding Tier 2 capital (deducted from Additional Tier 1 capital)</t>
  </si>
  <si>
    <t xml:space="preserve">* Y2019 data were adjusted by BAM 5.8 million since one bank (during Y2020 audit) changed financial statements for 2019 due to changed accounting policy of measurement of one part of its securities.   </t>
  </si>
  <si>
    <t>Table 19: Risk exposure structure</t>
  </si>
  <si>
    <t>Risk exposure</t>
  </si>
  <si>
    <t>Risk weighted exposures for credit risk</t>
  </si>
  <si>
    <t>Settlement/free delivery risk exposures</t>
  </si>
  <si>
    <t>Market risk (position and currency risk) exposures</t>
  </si>
  <si>
    <t>Risk exposures for operational risk</t>
  </si>
  <si>
    <t>Total risk exposure</t>
  </si>
  <si>
    <t xml:space="preserve">* Information was corrected due to changed accounting policy of measurement of one part of securities with one bank. </t>
  </si>
  <si>
    <t>Table 20: Capital adequacy indicators</t>
  </si>
  <si>
    <t>% and amount of regulatory minimum surplus or deficit</t>
  </si>
  <si>
    <t>Common Equity Tier 1 capital ratio</t>
  </si>
  <si>
    <t>Surplus (+) / Deficit (–) of Common Equity Tier 1 capital</t>
  </si>
  <si>
    <t>Tier 1 capital ratio</t>
  </si>
  <si>
    <t>Surplus (+) / Deficit (–) of Tier 1 capital</t>
  </si>
  <si>
    <t>Own funds ratio</t>
  </si>
  <si>
    <t xml:space="preserve">Surplus (+) / Deficit (–) of own funds </t>
  </si>
  <si>
    <t>Capital ratios</t>
  </si>
  <si>
    <t xml:space="preserve">* Information was corrected due to changed accounting policy of measurement of one part of securities with one bank, but this had no effect on the presented capital ratios. </t>
  </si>
  <si>
    <t xml:space="preserve"> (–) Actual or contingent liabilities related to purchase of own instruments of CET1</t>
  </si>
  <si>
    <t>Elements or reductions from Tier 2 capital / other</t>
  </si>
  <si>
    <t>Table 21: Financial leverage ratio</t>
  </si>
  <si>
    <t>Exposure values</t>
  </si>
  <si>
    <t>Financial leverage ratio exposures</t>
  </si>
  <si>
    <t>Financial leverage ratio</t>
  </si>
  <si>
    <t>Table 22: Financial assets, off-balance sheet items and ECL</t>
  </si>
  <si>
    <t>Cash and cash facilities</t>
  </si>
  <si>
    <t>Financial assets at amortised cost</t>
  </si>
  <si>
    <t>Financial assets at fair value</t>
  </si>
  <si>
    <t>Other financial receivables</t>
  </si>
  <si>
    <t>I Total balance sheet exposure</t>
  </si>
  <si>
    <t>Issued guarantees</t>
  </si>
  <si>
    <t>Uncovered letters of credit</t>
  </si>
  <si>
    <t>Irrevocably approved, but undrawn loans</t>
  </si>
  <si>
    <t>Other contingent liabil.</t>
  </si>
  <si>
    <t>II Total off-bal.sheet items</t>
  </si>
  <si>
    <t>Total exposure (I+II)</t>
  </si>
  <si>
    <t>Table 23: Exposures by credit risk grades</t>
  </si>
  <si>
    <t>Credit risk grade 1</t>
  </si>
  <si>
    <t>Credit risk grade 2</t>
  </si>
  <si>
    <t>Credit risk grade 3</t>
  </si>
  <si>
    <t>I Total balance sheet exposure:</t>
  </si>
  <si>
    <t>II Total off-balance sheet items:</t>
  </si>
  <si>
    <t>Table 24: Loan structure by sectors</t>
  </si>
  <si>
    <t>Table 25: Maturity structure of loans</t>
  </si>
  <si>
    <t>ST loans</t>
  </si>
  <si>
    <t>LT loans</t>
  </si>
  <si>
    <t>Receivables due</t>
  </si>
  <si>
    <t>(up to 1 year)</t>
  </si>
  <si>
    <t>(over 1 year)</t>
  </si>
  <si>
    <t>Table 26: Loans by credit risk grades</t>
  </si>
  <si>
    <t>I Corporate loans</t>
  </si>
  <si>
    <t>Total I</t>
  </si>
  <si>
    <t>II Retail loans</t>
  </si>
  <si>
    <t>Total II</t>
  </si>
  <si>
    <t>Total loans</t>
  </si>
  <si>
    <t>Total loans (I+II)</t>
  </si>
  <si>
    <t>Table 27: Credit risk indicators</t>
  </si>
  <si>
    <t>Rate of non-performing exposures</t>
  </si>
  <si>
    <t>ECL coverage rate for non-performing exposures</t>
  </si>
  <si>
    <t>ECL coverage rate for total assets</t>
  </si>
  <si>
    <t>NPL rate</t>
  </si>
  <si>
    <t>ECL coverage rate for NPLs</t>
  </si>
  <si>
    <t>ECL coverage rate for total loans</t>
  </si>
  <si>
    <t>New NPLs*/Total performing loans</t>
  </si>
  <si>
    <t>NPLs/Total capital and ECL for NPL</t>
  </si>
  <si>
    <t>Net NPLs/Tier 1 capital</t>
  </si>
  <si>
    <t>Loans due/Total loans</t>
  </si>
  <si>
    <t>* NPL increase/decrease amount at the reporting period vs. at the comparable period</t>
  </si>
  <si>
    <t>Profit</t>
  </si>
  <si>
    <t>Loss</t>
  </si>
  <si>
    <t>Amuont</t>
  </si>
  <si>
    <t>Table 28: Actual financial performance of banks</t>
  </si>
  <si>
    <t>Table 29: Structure of total income of banks</t>
  </si>
  <si>
    <t>Table 30: Structure of total expenses of banks</t>
  </si>
  <si>
    <t>Structure of total income</t>
  </si>
  <si>
    <t xml:space="preserve">  I Interest income and similar income</t>
  </si>
  <si>
    <t>Interest-bearing deposit accounts with deposit institutions</t>
  </si>
  <si>
    <t xml:space="preserve">    Loans and leasing operations</t>
  </si>
  <si>
    <t xml:space="preserve">    Other interest income</t>
  </si>
  <si>
    <t xml:space="preserve">    Total I</t>
  </si>
  <si>
    <t xml:space="preserve"> II Operating income</t>
  </si>
  <si>
    <t xml:space="preserve">    Service fees</t>
  </si>
  <si>
    <t xml:space="preserve">    Income from FX operations</t>
  </si>
  <si>
    <t xml:space="preserve">    Other operating income </t>
  </si>
  <si>
    <t xml:space="preserve">    Total II</t>
  </si>
  <si>
    <t xml:space="preserve">    Total income (I+II)</t>
  </si>
  <si>
    <t>Structure of total expenses</t>
  </si>
  <si>
    <t xml:space="preserve">  I Interest expenses and similar expenses</t>
  </si>
  <si>
    <t xml:space="preserve"> Deposits</t>
  </si>
  <si>
    <t xml:space="preserve"> Liabilities on loans and other borrowings</t>
  </si>
  <si>
    <t xml:space="preserve"> Other interest expenses</t>
  </si>
  <si>
    <t xml:space="preserve"> Costs of impairments of assets at risk, provisions on contingent liabilities and other value adjustments </t>
  </si>
  <si>
    <t>Salary and contribution costs</t>
  </si>
  <si>
    <t>Business premises costs and depreciation</t>
  </si>
  <si>
    <t>Other operating and direct costs</t>
  </si>
  <si>
    <t>Other operating costs</t>
  </si>
  <si>
    <t xml:space="preserve"> II Total non-interest expenses</t>
  </si>
  <si>
    <t xml:space="preserve">   Total II</t>
  </si>
  <si>
    <t xml:space="preserve">   Total expenses (I+II)</t>
  </si>
  <si>
    <t>BAM 000 or in %</t>
  </si>
  <si>
    <t>Table 31: Profitability, productivity, and efficiency ratios</t>
  </si>
  <si>
    <t>Net profit</t>
  </si>
  <si>
    <t>Average net assets</t>
  </si>
  <si>
    <t>Average total capital</t>
  </si>
  <si>
    <t>Total income</t>
  </si>
  <si>
    <t>Net interest income</t>
  </si>
  <si>
    <t>Operating income</t>
  </si>
  <si>
    <t>Operating expenses</t>
  </si>
  <si>
    <t>Operating and direct expenses</t>
  </si>
  <si>
    <t>Other operating and direct expenses</t>
  </si>
  <si>
    <t>Return on average assets (ROAA)</t>
  </si>
  <si>
    <t>Return on average equity (ROAE)</t>
  </si>
  <si>
    <t>Total income/average assets</t>
  </si>
  <si>
    <t>Net interest income/average assets  (NIM)*</t>
  </si>
  <si>
    <t>Net interest margin (interest income /average interest-bearing assets – interest expenses/average interest-based liabilities)</t>
  </si>
  <si>
    <t>Operating expenses/total income minus other operating and direct expenses (CIR)**</t>
  </si>
  <si>
    <t>** CIR - Cost-income Ratio</t>
  </si>
  <si>
    <t>* NIM - Net Income Margin</t>
  </si>
  <si>
    <t>Liquidity buffer</t>
  </si>
  <si>
    <t>Net liquidity outflows</t>
  </si>
  <si>
    <t>Total (1+2)</t>
  </si>
  <si>
    <t>Table 33: Liquidity buffer</t>
  </si>
  <si>
    <t>Level 1 liquid assets</t>
  </si>
  <si>
    <t>Withdrawable central bank reserves</t>
  </si>
  <si>
    <t>Central government assets</t>
  </si>
  <si>
    <t>Assets of regional governments and local authorities</t>
  </si>
  <si>
    <t>Assets of multilateral development bank and international organisations</t>
  </si>
  <si>
    <t>Level 2 liquid assets</t>
  </si>
  <si>
    <t>Level 2a liquid assets</t>
  </si>
  <si>
    <t>Level 2b liquid assets</t>
  </si>
  <si>
    <t>Table 34: Net liquidity outflows</t>
  </si>
  <si>
    <t>Total ouflows</t>
  </si>
  <si>
    <t>Total inflows</t>
  </si>
  <si>
    <t>Inflows subject to cap of 75% of outflows</t>
  </si>
  <si>
    <t>Net liquidity outflows (1-3)</t>
  </si>
  <si>
    <t xml:space="preserve">    Total (1 + 2)</t>
  </si>
  <si>
    <t>Savings and sight deposits (up to 7 days)</t>
  </si>
  <si>
    <t xml:space="preserve">    7-90 days</t>
  </si>
  <si>
    <t xml:space="preserve">    91 days to one year</t>
  </si>
  <si>
    <t xml:space="preserve"> Up to 5 years</t>
  </si>
  <si>
    <t xml:space="preserve"> Over 5 years</t>
  </si>
  <si>
    <t>1. Total short term</t>
  </si>
  <si>
    <t>2. Total long term</t>
  </si>
  <si>
    <t>Table 35: Maturity structure of deposits by residual maturity</t>
  </si>
  <si>
    <t>Liquid assets*/ total assets</t>
  </si>
  <si>
    <t>Liquid assets/ short-term financial liabilities</t>
  </si>
  <si>
    <t xml:space="preserve">Short-term financial liabilities/ total financial liabilities </t>
  </si>
  <si>
    <t>Loans/deposits and loans taken</t>
  </si>
  <si>
    <t>Loans/ deposits, loans taken and subordinated debts**</t>
  </si>
  <si>
    <t>Ratio</t>
  </si>
  <si>
    <t>Table 36: Liquidity ratios</t>
  </si>
  <si>
    <t>*Liquid assets in narrow sense: cash and deposits and other financial assets with residual maturity period of less than three months, excluding interbank deposits.</t>
  </si>
  <si>
    <t>**Previous ratio is expanded, the funding also includes subordinated debts, which is a more realistic indicator.</t>
  </si>
  <si>
    <t>Table 37: Maturity matching of financial assets and financial liabilities of up to 180 days</t>
  </si>
  <si>
    <t>I 1-30 days</t>
  </si>
  <si>
    <t>Amount of financial assets</t>
  </si>
  <si>
    <t>Amount of financial liabilities</t>
  </si>
  <si>
    <t>Balance (+ or -) = 1-2</t>
  </si>
  <si>
    <t>Calculation of compliance with regulatory requirements in %</t>
  </si>
  <si>
    <t>Actual %= no. 1 / no. 2</t>
  </si>
  <si>
    <t>Regulatory minimum %</t>
  </si>
  <si>
    <t>More (+) or less (-) = a - b</t>
  </si>
  <si>
    <t>II 1-90 days</t>
  </si>
  <si>
    <t>III 1-180 days</t>
  </si>
  <si>
    <t>BAM million</t>
  </si>
  <si>
    <t>Table 38: Foreign exchange matching of financial assets and financial liabilities (EUR and total)</t>
  </si>
  <si>
    <t xml:space="preserve"> I  Financial assets</t>
  </si>
  <si>
    <t>Loans</t>
  </si>
  <si>
    <t>Loans with currency clause</t>
  </si>
  <si>
    <t>Other financial assets with currency clause</t>
  </si>
  <si>
    <t xml:space="preserve">    Total I (1+2+3+4+5)</t>
  </si>
  <si>
    <t>II  Financial liabilities</t>
  </si>
  <si>
    <t>Deposits and loans with currency clause</t>
  </si>
  <si>
    <t>III Off-balance sheet position net (+) or (-)</t>
  </si>
  <si>
    <t>1. Assets</t>
  </si>
  <si>
    <t>2. Liabilities</t>
  </si>
  <si>
    <t>IV  Position</t>
  </si>
  <si>
    <t>Long (amount)</t>
  </si>
  <si>
    <t>Short (amount)</t>
  </si>
  <si>
    <t>Permitted</t>
  </si>
  <si>
    <t xml:space="preserve">Less than permitted </t>
  </si>
  <si>
    <t>Table 39: Total weighted position of the banking book</t>
  </si>
  <si>
    <t>Net weighted position - KM</t>
  </si>
  <si>
    <t>Net weighted position - EUR</t>
  </si>
  <si>
    <t>Net weighted position - USD</t>
  </si>
  <si>
    <t>Net weighted position – other</t>
  </si>
  <si>
    <t>Change of economic value (1+2+3+4)</t>
  </si>
  <si>
    <t xml:space="preserve">Change of economic value/own funds </t>
  </si>
  <si>
    <t>Table 40: Qualification structure of  employees in MCOs in the FB&amp;H</t>
  </si>
  <si>
    <t>No. of employees</t>
  </si>
  <si>
    <t xml:space="preserve"> University qualifications</t>
  </si>
  <si>
    <t>Two-year post-secondary school qualifications</t>
  </si>
  <si>
    <t>Secondary school qualifications</t>
  </si>
  <si>
    <t>ASSETS</t>
  </si>
  <si>
    <t>LIABILITIES</t>
  </si>
  <si>
    <t>Balance for MCFs</t>
  </si>
  <si>
    <t>Balance for MCCs</t>
  </si>
  <si>
    <t xml:space="preserve"> Placements to banks</t>
  </si>
  <si>
    <t xml:space="preserve"> Microloans</t>
  </si>
  <si>
    <t xml:space="preserve"> Loan loss provisions</t>
  </si>
  <si>
    <t xml:space="preserve"> Net microloans</t>
  </si>
  <si>
    <t xml:space="preserve"> Premises and other fixed assets</t>
  </si>
  <si>
    <t xml:space="preserve"> Long-term investments</t>
  </si>
  <si>
    <t xml:space="preserve"> Other assets</t>
  </si>
  <si>
    <t xml:space="preserve"> Reserves on other items in assets, apart from loans</t>
  </si>
  <si>
    <t>Total assets</t>
  </si>
  <si>
    <t xml:space="preserve"> Liabilities on loans</t>
  </si>
  <si>
    <t xml:space="preserve"> Other liabilities</t>
  </si>
  <si>
    <t xml:space="preserve"> Capital</t>
  </si>
  <si>
    <t>Total liabilities</t>
  </si>
  <si>
    <t xml:space="preserve"> Off-balance sheet records</t>
  </si>
  <si>
    <t>Table 41: Microcredit sector’s balance sheet</t>
  </si>
  <si>
    <t xml:space="preserve">Table 41: Microcredit sector’s balance sheet </t>
  </si>
  <si>
    <t>Table 42: Microcredit sector’s capital structure</t>
  </si>
  <si>
    <t>Balance for MCF</t>
  </si>
  <si>
    <t>Balance for MCC</t>
  </si>
  <si>
    <t>Donated capital</t>
  </si>
  <si>
    <t>Surplus &amp; deficit of revenue over expenses</t>
  </si>
  <si>
    <t xml:space="preserve">Emission premium </t>
  </si>
  <si>
    <t>Unallocated profits</t>
  </si>
  <si>
    <t>Regulatory reserves</t>
  </si>
  <si>
    <t>Other reserves</t>
  </si>
  <si>
    <t>Total capital</t>
  </si>
  <si>
    <t>MCF</t>
  </si>
  <si>
    <t>MCC</t>
  </si>
  <si>
    <t>Table 43: Maturity structure of loans taken</t>
  </si>
  <si>
    <t xml:space="preserve">Liabilities on short-term loans taken  </t>
  </si>
  <si>
    <t xml:space="preserve">Liabilities on long-term loans taken </t>
  </si>
  <si>
    <t>Liabilities based on interest due</t>
  </si>
  <si>
    <t>Microloans (gross)</t>
  </si>
  <si>
    <t>Loan loss provisions</t>
  </si>
  <si>
    <t>Net microloans (1.-2.)</t>
  </si>
  <si>
    <t>Table 44: Net microloans</t>
  </si>
  <si>
    <t>Corporate</t>
  </si>
  <si>
    <t>Total 1</t>
  </si>
  <si>
    <t>Total 2</t>
  </si>
  <si>
    <t xml:space="preserve">      Total (1+2)</t>
  </si>
  <si>
    <t>Table 45: Sector and maturity structure of microloans</t>
  </si>
  <si>
    <t xml:space="preserve">Table 46: LLP </t>
  </si>
  <si>
    <t>Microloans</t>
  </si>
  <si>
    <t>Short term microloans</t>
  </si>
  <si>
    <t>Long-term</t>
  </si>
  <si>
    <t>Past-due</t>
  </si>
  <si>
    <t>microloans</t>
  </si>
  <si>
    <t>receivables</t>
  </si>
  <si>
    <t>Services</t>
  </si>
  <si>
    <t>Trade</t>
  </si>
  <si>
    <t>Agriculture</t>
  </si>
  <si>
    <t>Manufacturing</t>
  </si>
  <si>
    <t>Housing needs</t>
  </si>
  <si>
    <t>Write-off</t>
  </si>
  <si>
    <t>over 180</t>
  </si>
  <si>
    <t>Days in default</t>
  </si>
  <si>
    <t>Rate of provisions</t>
  </si>
  <si>
    <t>Amount of loans</t>
  </si>
  <si>
    <t>Share (%)</t>
  </si>
  <si>
    <t>Past-due interest</t>
  </si>
  <si>
    <t>Amount of other assets items</t>
  </si>
  <si>
    <t>Provisioning</t>
  </si>
  <si>
    <t>Total provisions</t>
  </si>
  <si>
    <t>Amount of interest</t>
  </si>
  <si>
    <t>By microcredits</t>
  </si>
  <si>
    <t>By past -due interest</t>
  </si>
  <si>
    <t>By other items in assets</t>
  </si>
  <si>
    <t>Excess allocated</t>
  </si>
  <si>
    <t>Table 47: Actual financial result of MCOs</t>
  </si>
  <si>
    <t>Number of MCOs</t>
  </si>
  <si>
    <t>Excess income over expenses/Profit</t>
  </si>
  <si>
    <t>Shortage of income over expenses/Loss</t>
  </si>
  <si>
    <t>Table 48: Structure of total income of MCOs</t>
  </si>
  <si>
    <t>Table 49: Structure of total expenses of MCOs</t>
  </si>
  <si>
    <t>share</t>
  </si>
  <si>
    <t>Interest income and similar income</t>
  </si>
  <si>
    <t>Interest on interest-bearing deposit accounts with deposit institutions</t>
  </si>
  <si>
    <t>Interest on placements to banks</t>
  </si>
  <si>
    <t>Interest on loans</t>
  </si>
  <si>
    <t>Management fee</t>
  </si>
  <si>
    <t>Prepayment fee</t>
  </si>
  <si>
    <t>Other interest income and similar income</t>
  </si>
  <si>
    <t>Service fees</t>
  </si>
  <si>
    <t>Income from collected written off receivables</t>
  </si>
  <si>
    <t>Other operating income</t>
  </si>
  <si>
    <t>Total income (1+2+3)</t>
  </si>
  <si>
    <t>Table 49: Structure of total expenses</t>
  </si>
  <si>
    <t>Interest expenses and similar expenses</t>
  </si>
  <si>
    <t>Interest on borrowed funds</t>
  </si>
  <si>
    <t>Fee for received loans</t>
  </si>
  <si>
    <t>Other interest expenses and similar expenses</t>
  </si>
  <si>
    <t>Costs of salaries and contributions</t>
  </si>
  <si>
    <t>Amortisation costs</t>
  </si>
  <si>
    <t>Material expenses</t>
  </si>
  <si>
    <t>Service costs</t>
  </si>
  <si>
    <t>Other operating expenses</t>
  </si>
  <si>
    <t>Costs of reserves for loan and other losses</t>
  </si>
  <si>
    <t>Tax on excess income over expenses(income tax)</t>
  </si>
  <si>
    <t>Total expenses (1+2+3+4+5)</t>
  </si>
  <si>
    <t>Table 50: Qualification structure of employees in leasing companies in the FB&amp;H</t>
  </si>
  <si>
    <t>Table 51: Structure of financial leasing receivables</t>
  </si>
  <si>
    <t>Short-term receivables</t>
  </si>
  <si>
    <t>Long-term receivables</t>
  </si>
  <si>
    <t>Due receivables</t>
  </si>
  <si>
    <t>Total receivables</t>
  </si>
  <si>
    <t>By leasing object</t>
  </si>
  <si>
    <t xml:space="preserve"> Passenger vehicles</t>
  </si>
  <si>
    <t>Vehicles for performing business activity (cargo and passenger vehicles)</t>
  </si>
  <si>
    <t xml:space="preserve"> Machines and equipment</t>
  </si>
  <si>
    <t xml:space="preserve"> Real estate</t>
  </si>
  <si>
    <t>By lessee</t>
  </si>
  <si>
    <t>Entrepreneurs</t>
  </si>
  <si>
    <t xml:space="preserve">Retail </t>
  </si>
  <si>
    <t xml:space="preserve">Other </t>
  </si>
  <si>
    <t>Index        (5/3)</t>
  </si>
  <si>
    <t>Table 52: Structure of net balance sheet assets positions</t>
  </si>
  <si>
    <t>Financial leasing</t>
  </si>
  <si>
    <t>Operational leasing</t>
  </si>
  <si>
    <t>Loan</t>
  </si>
  <si>
    <t>Table 53: Overview of financial leasing reserves</t>
  </si>
  <si>
    <t>Rate of reserv. for finan. leasing (movables)</t>
  </si>
  <si>
    <t>Rate of reserv. for finan. leasing (immovables)</t>
  </si>
  <si>
    <t>Amount of receivables for movables</t>
  </si>
  <si>
    <t>Amount of receivables for immovables</t>
  </si>
  <si>
    <t>Basis - movables</t>
  </si>
  <si>
    <t>Basis - immovables</t>
  </si>
  <si>
    <t>Reserves</t>
  </si>
  <si>
    <t xml:space="preserve">Days in default  </t>
  </si>
  <si>
    <t>For movables</t>
  </si>
  <si>
    <t>For immovables</t>
  </si>
  <si>
    <t xml:space="preserve">Excess calculated and allocated reserves </t>
  </si>
  <si>
    <t>Total reserves</t>
  </si>
  <si>
    <t>over 360</t>
  </si>
  <si>
    <t>Number of leasing companies</t>
  </si>
  <si>
    <t>Table 54: Actual financial result of leasing companies</t>
  </si>
  <si>
    <t>Table 55: Structure of total income of leasing companies</t>
  </si>
  <si>
    <t>Table 56: Structure of total expenses of leasing companies</t>
  </si>
  <si>
    <t xml:space="preserve"> Interest income and similar income</t>
  </si>
  <si>
    <t xml:space="preserve"> Interest under financial leasing</t>
  </si>
  <si>
    <t xml:space="preserve"> Interest on placements to banks</t>
  </si>
  <si>
    <t xml:space="preserve"> Other interest income</t>
  </si>
  <si>
    <t xml:space="preserve"> Total 1</t>
  </si>
  <si>
    <t xml:space="preserve"> Operating income</t>
  </si>
  <si>
    <t xml:space="preserve"> Operating lease charges                               </t>
  </si>
  <si>
    <t xml:space="preserve"> Service fees</t>
  </si>
  <si>
    <t xml:space="preserve"> Other operating income </t>
  </si>
  <si>
    <t xml:space="preserve"> Total 2</t>
  </si>
  <si>
    <t>Income from release of reserves for losses</t>
  </si>
  <si>
    <t xml:space="preserve"> Total income (1+2+3)</t>
  </si>
  <si>
    <t xml:space="preserve">    Index</t>
  </si>
  <si>
    <r>
      <t>Interest expenses and similar expenses</t>
    </r>
    <r>
      <rPr>
        <sz val="12"/>
        <color rgb="FF0070C0"/>
        <rFont val="Calibri"/>
        <family val="2"/>
        <charset val="238"/>
        <scheme val="minor"/>
      </rPr>
      <t> </t>
    </r>
  </si>
  <si>
    <t>Fees for processing loans</t>
  </si>
  <si>
    <t>Other interest expenses</t>
  </si>
  <si>
    <t>Business premises costs</t>
  </si>
  <si>
    <t xml:space="preserve">Other costs </t>
  </si>
  <si>
    <t>Costs of reserves</t>
  </si>
  <si>
    <t>Profit tax</t>
  </si>
  <si>
    <t>Total expenses (1+2+3+4)</t>
  </si>
  <si>
    <t>Table 57: Structure of the number of concluded contracts and financing amount of the leasing system</t>
  </si>
  <si>
    <t>Number</t>
  </si>
  <si>
    <t>Vehicles</t>
  </si>
  <si>
    <t>Equipment</t>
  </si>
  <si>
    <t>Real estate</t>
  </si>
  <si>
    <t>Table 58: Nominal amount of redeemed monetary claims and settled payables of buyers to suppliers in the FB&amp;H - by type of   factoring and domicile status</t>
  </si>
  <si>
    <t>Volume of redeemed monetary claims and settled payables of buyers to suppliers</t>
  </si>
  <si>
    <t xml:space="preserve">Type of factoring/
domicile status
</t>
  </si>
  <si>
    <t>Factoring with right to recourse</t>
  </si>
  <si>
    <t>Factoring without right to recourse</t>
  </si>
  <si>
    <t>Reversed (supplier) factoring</t>
  </si>
  <si>
    <t>Domestic factoring</t>
  </si>
  <si>
    <t>Foreign factoring</t>
  </si>
  <si>
    <t>Table 59: Volume of DP and FXP</t>
  </si>
  <si>
    <t>Effected payment transactions</t>
  </si>
  <si>
    <t>Value</t>
  </si>
  <si>
    <t>(BAM 000)</t>
  </si>
  <si>
    <t>Table 60: Volume of FXP</t>
  </si>
  <si>
    <t>Table 61: Volume of DP</t>
  </si>
  <si>
    <t>FXP</t>
  </si>
  <si>
    <t>DP</t>
  </si>
  <si>
    <t>* Banks seated in the RS, but doing business in the FBiH, are not included in the data.</t>
  </si>
  <si>
    <t>Inflow</t>
  </si>
  <si>
    <t>Outflow</t>
  </si>
  <si>
    <t>Currency</t>
  </si>
  <si>
    <t>Other currencies</t>
  </si>
  <si>
    <t>Transaction type</t>
  </si>
  <si>
    <t>Non-cash**</t>
  </si>
  <si>
    <t>clearing and RTGS</t>
  </si>
  <si>
    <t>**Non-cash transactions include cashless intra-bank payment transactions/internal orders, inter-bank transactions of gyro</t>
  </si>
  <si>
    <t>Buy</t>
  </si>
  <si>
    <t>Sell</t>
  </si>
  <si>
    <t>Table 62: Foreign exchnage deals in banks</t>
  </si>
  <si>
    <t>* Authorised exchange offices seated in the RS, but doing business in the FBiH, are not included in the data.</t>
  </si>
  <si>
    <t>Table 63: Deals effected by authorised exchange offices</t>
  </si>
  <si>
    <t>Table 64: Reported transactions by number and value - banks</t>
  </si>
  <si>
    <t>Transactions reported before their
realisation</t>
  </si>
  <si>
    <t>Transactions reported within 3 days</t>
  </si>
  <si>
    <t>Transactions reported after 3-day period</t>
  </si>
  <si>
    <t>Table 65: Reported suspicious transactions by number and value - banks</t>
  </si>
  <si>
    <t>Table 66: Reported suspicious transactions by number and value - MCOs</t>
  </si>
  <si>
    <t>Transactions for which FID requested
information</t>
  </si>
  <si>
    <t>Transactions for which FID did not request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</si>
</sst>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
  </numFmts>
  <fonts count="9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i/>
      <sz val="12"/>
      <color theme="1"/>
      <name val="Calibri"/>
      <family val="2"/>
      <charset val="238"/>
      <scheme val="minor"/>
    </font>
    <font>
      <i/>
      <sz val="12"/>
      <color rgb="FFFFFFFF"/>
      <name val="Calibri"/>
      <family val="2"/>
      <charset val="238"/>
      <scheme val="minor"/>
    </font>
    <font>
      <b/>
      <sz val="12"/>
      <color rgb="FF000000"/>
      <name val="Calibri"/>
      <family val="2"/>
      <charset val="238"/>
      <scheme val="minor"/>
    </font>
    <font>
      <sz val="12"/>
      <color rgb="FF000000"/>
      <name val="Calibri"/>
      <family val="2"/>
      <charset val="238"/>
      <scheme val="minor"/>
    </font>
    <font>
      <b/>
      <sz val="12"/>
      <color theme="1"/>
      <name val="Calibri"/>
      <family val="2"/>
      <charset val="238"/>
      <scheme val="minor"/>
    </font>
    <font>
      <sz val="12"/>
      <color rgb="FFFF0000"/>
      <name val="Times New Roman"/>
      <family val="1"/>
      <charset val="238"/>
    </font>
    <font>
      <sz val="12"/>
      <color theme="1"/>
      <name val="Calibri"/>
      <family val="2"/>
      <scheme val="minor"/>
    </font>
    <font>
      <i/>
      <sz val="12"/>
      <color theme="1"/>
      <name val="Calibri"/>
      <family val="2"/>
      <charset val="238"/>
    </font>
    <font>
      <sz val="12"/>
      <color theme="1"/>
      <name val="Calibri"/>
      <family val="2"/>
      <charset val="238"/>
    </font>
    <font>
      <b/>
      <sz val="12"/>
      <color theme="1"/>
      <name val="Calibri"/>
      <family val="2"/>
      <charset val="238"/>
    </font>
    <font>
      <sz val="11"/>
      <color theme="1"/>
      <name val="Calibri"/>
      <family val="2"/>
      <charset val="238"/>
    </font>
    <font>
      <sz val="12"/>
      <color rgb="FF1F4E79"/>
      <name val="Calibri"/>
      <family val="2"/>
      <charset val="238"/>
    </font>
    <font>
      <u/>
      <sz val="11"/>
      <color theme="10"/>
      <name val="Calibri"/>
      <family val="2"/>
      <scheme val="minor"/>
    </font>
    <font>
      <i/>
      <sz val="12"/>
      <color theme="1"/>
      <name val="Calibri"/>
      <family val="2"/>
    </font>
    <font>
      <sz val="12"/>
      <color theme="1"/>
      <name val="Calibri"/>
      <family val="2"/>
    </font>
    <font>
      <b/>
      <sz val="12"/>
      <color theme="1"/>
      <name val="Calibri"/>
      <family val="2"/>
    </font>
    <font>
      <sz val="11"/>
      <color theme="1"/>
      <name val="Calibri"/>
      <family val="2"/>
      <charset val="238"/>
      <scheme val="minor"/>
    </font>
    <font>
      <sz val="10"/>
      <color theme="1"/>
      <name val="Calibri"/>
      <family val="2"/>
      <scheme val="minor"/>
    </font>
    <font>
      <sz val="6"/>
      <color theme="1"/>
      <name val="Times New Roman"/>
      <family val="1"/>
    </font>
    <font>
      <b/>
      <sz val="11"/>
      <color theme="1"/>
      <name val="Calibri"/>
      <family val="2"/>
      <scheme val="minor"/>
    </font>
    <font>
      <sz val="11"/>
      <color theme="1"/>
      <name val="Times New Roman"/>
      <family val="1"/>
      <charset val="238"/>
    </font>
    <font>
      <i/>
      <sz val="12"/>
      <color theme="1"/>
      <name val="Calibri"/>
      <family val="2"/>
      <scheme val="minor"/>
    </font>
    <font>
      <b/>
      <i/>
      <sz val="12"/>
      <color rgb="FF000000"/>
      <name val="Calibri"/>
      <family val="2"/>
      <charset val="238"/>
    </font>
    <font>
      <b/>
      <sz val="10"/>
      <color theme="1"/>
      <name val="Calibri"/>
      <family val="2"/>
      <scheme val="minor"/>
    </font>
    <font>
      <sz val="8"/>
      <color rgb="FF000000"/>
      <name val="Times New Roman"/>
      <family val="1"/>
    </font>
    <font>
      <sz val="11"/>
      <color theme="4" tint="-0.499984740745262"/>
      <name val="Calibri"/>
      <family val="2"/>
      <scheme val="minor"/>
    </font>
    <font>
      <sz val="9"/>
      <color indexed="81"/>
      <name val="Tahoma"/>
      <family val="2"/>
    </font>
    <font>
      <b/>
      <sz val="9"/>
      <color indexed="81"/>
      <name val="Tahoma"/>
      <family val="2"/>
    </font>
    <font>
      <b/>
      <sz val="8"/>
      <color rgb="FF000000"/>
      <name val="Times New Roman"/>
      <family val="1"/>
    </font>
    <font>
      <sz val="11"/>
      <color rgb="FF2E74B5"/>
      <name val="Calibri"/>
      <family val="2"/>
      <scheme val="minor"/>
    </font>
    <font>
      <b/>
      <sz val="11"/>
      <color rgb="FF2E74B5"/>
      <name val="Calibri"/>
      <family val="2"/>
      <scheme val="minor"/>
    </font>
    <font>
      <b/>
      <sz val="12"/>
      <color theme="4" tint="-0.499984740745262"/>
      <name val="Calibri"/>
      <family val="2"/>
      <scheme val="minor"/>
    </font>
    <font>
      <b/>
      <sz val="10"/>
      <color rgb="FF2E74B5"/>
      <name val="Calibri"/>
      <family val="2"/>
      <scheme val="minor"/>
    </font>
    <font>
      <b/>
      <sz val="12"/>
      <color rgb="FF2E74B5"/>
      <name val="Calibri"/>
      <family val="2"/>
      <scheme val="minor"/>
    </font>
    <font>
      <sz val="12"/>
      <color rgb="FF2E74B5"/>
      <name val="Calibri"/>
      <family val="2"/>
      <scheme val="minor"/>
    </font>
    <font>
      <b/>
      <sz val="12"/>
      <color theme="4" tint="-0.499984740745262"/>
      <name val="Calibri"/>
      <family val="2"/>
      <charset val="238"/>
      <scheme val="minor"/>
    </font>
    <font>
      <sz val="10"/>
      <color theme="4" tint="-0.499984740745262"/>
      <name val="Calibri"/>
      <family val="2"/>
      <scheme val="minor"/>
    </font>
    <font>
      <b/>
      <sz val="12"/>
      <color theme="4" tint="-0.499984740745262"/>
      <name val="Calibri"/>
      <family val="2"/>
      <charset val="238"/>
    </font>
    <font>
      <i/>
      <sz val="12"/>
      <color theme="4" tint="-0.499984740745262"/>
      <name val="Calibri"/>
      <family val="2"/>
      <scheme val="minor"/>
    </font>
    <font>
      <sz val="12"/>
      <color theme="4" tint="-0.499984740745262"/>
      <name val="Calibri"/>
      <family val="2"/>
      <scheme val="minor"/>
    </font>
    <font>
      <b/>
      <i/>
      <sz val="12"/>
      <color theme="4" tint="-0.499984740745262"/>
      <name val="Calibri"/>
      <family val="2"/>
    </font>
    <font>
      <b/>
      <sz val="12"/>
      <color theme="4" tint="-0.499984740745262"/>
      <name val="Calibri"/>
      <family val="2"/>
    </font>
    <font>
      <sz val="12"/>
      <color theme="4" tint="-0.499984740745262"/>
      <name val="Calibri"/>
      <family val="2"/>
    </font>
    <font>
      <i/>
      <sz val="12"/>
      <color theme="4" tint="-0.499984740745262"/>
      <name val="Calibri"/>
      <family val="2"/>
    </font>
    <font>
      <b/>
      <sz val="12"/>
      <color rgb="FF2E74B5"/>
      <name val="Calibri"/>
      <family val="2"/>
    </font>
    <font>
      <b/>
      <sz val="10"/>
      <color rgb="FF2E74B5"/>
      <name val="Calibri"/>
      <family val="2"/>
    </font>
    <font>
      <sz val="12"/>
      <color rgb="FF2E74B5"/>
      <name val="Calibri"/>
      <family val="2"/>
    </font>
    <font>
      <i/>
      <sz val="12"/>
      <color rgb="FF2E74B5"/>
      <name val="Calibri"/>
      <family val="2"/>
    </font>
    <font>
      <b/>
      <sz val="12"/>
      <color rgb="FF2E74B5"/>
      <name val="Calibri"/>
      <family val="2"/>
      <charset val="238"/>
      <scheme val="minor"/>
    </font>
    <font>
      <b/>
      <sz val="10"/>
      <color rgb="FF2E74B5"/>
      <name val="Calibri"/>
      <family val="2"/>
      <charset val="238"/>
      <scheme val="minor"/>
    </font>
    <font>
      <sz val="12"/>
      <color rgb="FF2E74B5"/>
      <name val="Calibri"/>
      <family val="2"/>
      <charset val="238"/>
      <scheme val="minor"/>
    </font>
    <font>
      <sz val="11"/>
      <color theme="4" tint="-0.499984740745262"/>
      <name val="Calibri"/>
      <family val="2"/>
    </font>
    <font>
      <b/>
      <i/>
      <sz val="12"/>
      <color theme="4" tint="-0.499984740745262"/>
      <name val="Calibri"/>
      <family val="2"/>
      <charset val="238"/>
    </font>
    <font>
      <sz val="12"/>
      <color theme="4" tint="-0.499984740745262"/>
      <name val="Calibri"/>
      <family val="2"/>
      <charset val="238"/>
    </font>
    <font>
      <sz val="12"/>
      <color theme="4" tint="-0.499984740745262"/>
      <name val="Calibri"/>
      <family val="2"/>
      <charset val="238"/>
      <scheme val="minor"/>
    </font>
    <font>
      <sz val="9"/>
      <color theme="1"/>
      <name val="Calibri"/>
      <family val="2"/>
      <scheme val="minor"/>
    </font>
    <font>
      <sz val="9"/>
      <color theme="4" tint="-0.499984740745262"/>
      <name val="Calibri"/>
      <family val="2"/>
      <scheme val="minor"/>
    </font>
    <font>
      <sz val="9"/>
      <color theme="1"/>
      <name val="Calibri"/>
      <family val="2"/>
    </font>
    <font>
      <sz val="9"/>
      <color theme="4" tint="-0.499984740745262"/>
      <name val="Calibri"/>
      <family val="2"/>
    </font>
    <font>
      <b/>
      <sz val="12"/>
      <color theme="1"/>
      <name val="Calibri"/>
      <family val="2"/>
      <scheme val="minor"/>
    </font>
    <font>
      <i/>
      <sz val="11"/>
      <color theme="1"/>
      <name val="Times New Roman"/>
      <family val="1"/>
    </font>
    <font>
      <sz val="8"/>
      <color theme="1"/>
      <name val="Calibri"/>
      <family val="2"/>
      <scheme val="minor"/>
    </font>
    <font>
      <sz val="9"/>
      <color theme="1"/>
      <name val="Times New Roman"/>
      <family val="1"/>
    </font>
    <font>
      <sz val="10"/>
      <name val="Arial"/>
      <family val="2"/>
    </font>
    <font>
      <sz val="8"/>
      <name val="Arial"/>
      <family val="2"/>
      <charset val="238"/>
    </font>
    <font>
      <sz val="10"/>
      <color rgb="FF2E74B5"/>
      <name val="Calibri"/>
      <family val="2"/>
      <scheme val="minor"/>
    </font>
    <font>
      <b/>
      <sz val="9"/>
      <color rgb="FF2E74B5"/>
      <name val="Calibri"/>
      <family val="2"/>
      <scheme val="minor"/>
    </font>
    <font>
      <sz val="9"/>
      <color rgb="FF2E74B5"/>
      <name val="Calibri"/>
      <family val="2"/>
      <scheme val="minor"/>
    </font>
    <font>
      <b/>
      <sz val="8"/>
      <color rgb="FF2E74B5"/>
      <name val="Calibri"/>
      <family val="2"/>
      <scheme val="minor"/>
    </font>
    <font>
      <sz val="8"/>
      <color rgb="FF2E74B5"/>
      <name val="Calibri"/>
      <family val="2"/>
      <scheme val="minor"/>
    </font>
    <font>
      <b/>
      <sz val="7"/>
      <color rgb="FF2E74B5"/>
      <name val="Calibri"/>
      <family val="2"/>
      <scheme val="minor"/>
    </font>
    <font>
      <sz val="7"/>
      <color rgb="FF2E74B5"/>
      <name val="Calibri"/>
      <family val="2"/>
      <scheme val="minor"/>
    </font>
    <font>
      <u/>
      <sz val="10"/>
      <color theme="10"/>
      <name val="Calibri"/>
      <family val="2"/>
      <scheme val="minor"/>
    </font>
    <font>
      <sz val="12"/>
      <color theme="8" tint="-0.249977111117893"/>
      <name val="Calibri"/>
      <family val="2"/>
      <scheme val="minor"/>
    </font>
    <font>
      <sz val="11"/>
      <color rgb="FF0070C0"/>
      <name val="Calibri"/>
      <family val="2"/>
      <scheme val="minor"/>
    </font>
    <font>
      <sz val="12"/>
      <color rgb="FF0070C0"/>
      <name val="Calibri"/>
      <family val="2"/>
      <scheme val="minor"/>
    </font>
    <font>
      <b/>
      <sz val="12"/>
      <color rgb="FF0070C0"/>
      <name val="Calibri"/>
      <family val="2"/>
      <scheme val="minor"/>
    </font>
    <font>
      <sz val="12"/>
      <color theme="8" tint="-0.249977111117893"/>
      <name val="Calibri"/>
      <family val="2"/>
      <charset val="238"/>
      <scheme val="minor"/>
    </font>
    <font>
      <sz val="12"/>
      <color theme="8" tint="-0.249977111117893"/>
      <name val="Calibri"/>
      <family val="2"/>
    </font>
    <font>
      <b/>
      <sz val="12"/>
      <color rgb="FF0070C0"/>
      <name val="Calibri"/>
      <family val="2"/>
      <charset val="238"/>
    </font>
    <font>
      <sz val="12"/>
      <color theme="8" tint="-0.249977111117893"/>
      <name val="Calibri"/>
      <family val="2"/>
      <charset val="238"/>
    </font>
    <font>
      <b/>
      <sz val="12"/>
      <color theme="8" tint="-0.249977111117893"/>
      <name val="Calibri"/>
      <family val="2"/>
      <charset val="238"/>
    </font>
    <font>
      <b/>
      <sz val="12"/>
      <color theme="8" tint="-0.249977111117893"/>
      <name val="Calibri"/>
      <family val="2"/>
    </font>
    <font>
      <b/>
      <sz val="12"/>
      <color theme="8" tint="-0.249977111117893"/>
      <name val="Calibri"/>
      <family val="2"/>
      <charset val="238"/>
      <scheme val="minor"/>
    </font>
    <font>
      <b/>
      <sz val="12"/>
      <color theme="8" tint="-0.249977111117893"/>
      <name val="Calibri"/>
      <family val="2"/>
      <scheme val="minor"/>
    </font>
    <font>
      <sz val="12"/>
      <color rgb="FF0070C0"/>
      <name val="Calibri"/>
      <family val="2"/>
      <charset val="238"/>
      <scheme val="minor"/>
    </font>
    <font>
      <b/>
      <sz val="12"/>
      <color rgb="FF0070C0"/>
      <name val="Calibri"/>
      <family val="2"/>
    </font>
    <font>
      <sz val="12"/>
      <color rgb="FF0070C0"/>
      <name val="Calibri"/>
      <family val="2"/>
    </font>
    <font>
      <sz val="10"/>
      <color theme="8" tint="-0.249977111117893"/>
      <name val="Calibri"/>
      <family val="2"/>
      <scheme val="minor"/>
    </font>
    <font>
      <sz val="10"/>
      <color theme="8" tint="-0.249977111117893"/>
      <name val="Calibri"/>
      <family val="2"/>
    </font>
    <font>
      <i/>
      <sz val="12"/>
      <color theme="8" tint="-0.249977111117893"/>
      <name val="Calibri"/>
      <family val="2"/>
      <scheme val="minor"/>
    </font>
    <font>
      <b/>
      <sz val="12"/>
      <color rgb="FF0070C0"/>
      <name val="Calibri"/>
      <family val="2"/>
      <charset val="238"/>
      <scheme val="minor"/>
    </font>
    <font>
      <sz val="9"/>
      <color rgb="FF002060"/>
      <name val="Calibri"/>
      <family val="2"/>
      <scheme val="minor"/>
    </font>
    <font>
      <sz val="11"/>
      <color rgb="FF00206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3F7FB"/>
        <bgColor indexed="64"/>
      </patternFill>
    </fill>
    <fill>
      <patternFill patternType="solid">
        <fgColor rgb="FFDEEAF6"/>
        <bgColor indexed="64"/>
      </patternFill>
    </fill>
    <fill>
      <patternFill patternType="solid">
        <fgColor theme="4" tint="0.79998168889431442"/>
        <bgColor indexed="64"/>
      </patternFill>
    </fill>
    <fill>
      <patternFill patternType="solid">
        <fgColor rgb="FFFFFFFF"/>
        <bgColor indexed="64"/>
      </patternFill>
    </fill>
  </fills>
  <borders count="8">
    <border>
      <left/>
      <right/>
      <top/>
      <bottom/>
      <diagonal/>
    </border>
    <border>
      <left/>
      <right/>
      <top/>
      <bottom style="thick">
        <color theme="4" tint="-0.499984740745262"/>
      </bottom>
      <diagonal/>
    </border>
    <border>
      <left/>
      <right/>
      <top style="thick">
        <color theme="4" tint="-0.499984740745262"/>
      </top>
      <bottom/>
      <diagonal/>
    </border>
    <border>
      <left/>
      <right/>
      <top style="thick">
        <color rgb="FF1F3864"/>
      </top>
      <bottom/>
      <diagonal/>
    </border>
    <border>
      <left/>
      <right/>
      <top/>
      <bottom style="thick">
        <color theme="8" tint="-0.499984740745262"/>
      </bottom>
      <diagonal/>
    </border>
    <border>
      <left/>
      <right/>
      <top style="medium">
        <color indexed="64"/>
      </top>
      <bottom/>
      <diagonal/>
    </border>
    <border>
      <left/>
      <right/>
      <top/>
      <bottom style="medium">
        <color indexed="64"/>
      </bottom>
      <diagonal/>
    </border>
    <border>
      <left style="medium">
        <color indexed="64"/>
      </left>
      <right/>
      <top/>
      <bottom/>
      <diagonal/>
    </border>
  </borders>
  <cellStyleXfs count="4">
    <xf numFmtId="0" fontId="0" fillId="0" borderId="0"/>
    <xf numFmtId="0" fontId="16" fillId="0" borderId="0" applyNumberFormat="0" applyFill="0" applyBorder="0" applyAlignment="0" applyProtection="0"/>
    <xf numFmtId="0" fontId="1" fillId="0" borderId="0"/>
    <xf numFmtId="0" fontId="67" fillId="0" borderId="0"/>
  </cellStyleXfs>
  <cellXfs count="595">
    <xf numFmtId="0" fontId="0" fillId="0" borderId="0" xfId="0"/>
    <xf numFmtId="0" fontId="3" fillId="0" borderId="0" xfId="0" applyFont="1"/>
    <xf numFmtId="0" fontId="10" fillId="0" borderId="0" xfId="0" applyFont="1"/>
    <xf numFmtId="0" fontId="11" fillId="0" borderId="0" xfId="0" applyFont="1" applyAlignment="1">
      <alignment horizontal="justify" vertical="center"/>
    </xf>
    <xf numFmtId="0" fontId="12" fillId="0" borderId="0" xfId="0" applyFont="1"/>
    <xf numFmtId="0" fontId="12" fillId="0" borderId="0" xfId="0" applyFont="1" applyAlignment="1">
      <alignment horizontal="justify" vertical="center"/>
    </xf>
    <xf numFmtId="0" fontId="12" fillId="0" borderId="0" xfId="0" applyFont="1" applyAlignment="1">
      <alignment vertical="center" wrapText="1"/>
    </xf>
    <xf numFmtId="0" fontId="15" fillId="0" borderId="0" xfId="0" applyFont="1" applyAlignment="1">
      <alignment vertical="center"/>
    </xf>
    <xf numFmtId="0" fontId="10" fillId="0" borderId="0" xfId="0" applyFont="1" applyFill="1"/>
    <xf numFmtId="0" fontId="18" fillId="0" borderId="0" xfId="0" applyFont="1"/>
    <xf numFmtId="0" fontId="11" fillId="0" borderId="0" xfId="0" applyFont="1" applyAlignment="1">
      <alignment vertical="center"/>
    </xf>
    <xf numFmtId="0" fontId="0" fillId="0" borderId="0" xfId="0" applyFill="1"/>
    <xf numFmtId="0" fontId="20" fillId="0" borderId="0" xfId="0" applyFont="1" applyAlignment="1">
      <alignment vertical="center" wrapText="1"/>
    </xf>
    <xf numFmtId="0" fontId="0" fillId="0" borderId="0" xfId="0" applyBorder="1"/>
    <xf numFmtId="49" fontId="19" fillId="0" borderId="0" xfId="0" applyNumberFormat="1" applyFont="1" applyAlignment="1">
      <alignment horizontal="right"/>
    </xf>
    <xf numFmtId="0" fontId="12" fillId="0" borderId="0" xfId="0" applyFont="1" applyBorder="1" applyAlignment="1">
      <alignment horizontal="center" vertical="center" wrapText="1"/>
    </xf>
    <xf numFmtId="0" fontId="12" fillId="0" borderId="0" xfId="0" applyFont="1" applyFill="1"/>
    <xf numFmtId="0" fontId="12" fillId="2" borderId="0" xfId="0" applyFont="1" applyFill="1"/>
    <xf numFmtId="0" fontId="0" fillId="2" borderId="0" xfId="0" applyFill="1"/>
    <xf numFmtId="3" fontId="0" fillId="0" borderId="0" xfId="0" applyNumberFormat="1"/>
    <xf numFmtId="3" fontId="0" fillId="0" borderId="0" xfId="0" applyNumberFormat="1" applyFill="1"/>
    <xf numFmtId="3" fontId="0" fillId="2" borderId="0" xfId="0" applyNumberFormat="1" applyFill="1"/>
    <xf numFmtId="0" fontId="12" fillId="0" borderId="0" xfId="0" applyFont="1" applyFill="1" applyAlignment="1">
      <alignment horizontal="justify" vertical="center"/>
    </xf>
    <xf numFmtId="166" fontId="0" fillId="2" borderId="0" xfId="0" applyNumberFormat="1" applyFill="1"/>
    <xf numFmtId="0" fontId="3" fillId="0" borderId="0" xfId="0" applyFont="1" applyFill="1"/>
    <xf numFmtId="0" fontId="4" fillId="0" borderId="0" xfId="0" applyFont="1" applyFill="1" applyAlignment="1">
      <alignment horizontal="center" vertical="center"/>
    </xf>
    <xf numFmtId="0" fontId="9" fillId="0" borderId="0" xfId="0" applyFont="1" applyFill="1" applyAlignment="1">
      <alignment horizontal="justify" vertical="center"/>
    </xf>
    <xf numFmtId="0" fontId="11" fillId="0" borderId="0" xfId="0" applyFont="1" applyFill="1" applyAlignment="1">
      <alignment horizontal="justify" vertical="center"/>
    </xf>
    <xf numFmtId="0" fontId="14" fillId="0" borderId="0" xfId="0" applyFont="1" applyFill="1"/>
    <xf numFmtId="0" fontId="15" fillId="0" borderId="0" xfId="0" applyFont="1" applyFill="1" applyAlignment="1">
      <alignment horizontal="right" vertical="center" indent="2"/>
    </xf>
    <xf numFmtId="0" fontId="22" fillId="0" borderId="0" xfId="0" applyFont="1" applyAlignment="1">
      <alignment horizontal="justify" vertical="center"/>
    </xf>
    <xf numFmtId="10" fontId="0" fillId="0" borderId="0" xfId="0" applyNumberFormat="1"/>
    <xf numFmtId="4" fontId="0" fillId="0" borderId="0" xfId="0" applyNumberFormat="1"/>
    <xf numFmtId="0" fontId="23" fillId="0" borderId="0" xfId="0" applyFont="1" applyFill="1"/>
    <xf numFmtId="0" fontId="12" fillId="0" borderId="0" xfId="0" applyFont="1" applyBorder="1" applyAlignment="1">
      <alignment vertical="center" wrapText="1"/>
    </xf>
    <xf numFmtId="165" fontId="0" fillId="0" borderId="0" xfId="0" applyNumberFormat="1"/>
    <xf numFmtId="165" fontId="0" fillId="0" borderId="0" xfId="0" applyNumberFormat="1" applyFill="1"/>
    <xf numFmtId="166" fontId="0" fillId="0" borderId="0" xfId="0" applyNumberFormat="1"/>
    <xf numFmtId="0" fontId="0" fillId="0" borderId="0" xfId="0" applyAlignment="1"/>
    <xf numFmtId="0" fontId="2" fillId="0" borderId="0" xfId="0" applyFont="1"/>
    <xf numFmtId="0" fontId="2" fillId="0" borderId="0" xfId="0" applyFont="1" applyAlignment="1">
      <alignment horizontal="center"/>
    </xf>
    <xf numFmtId="0" fontId="24" fillId="0" borderId="0" xfId="0" applyFont="1"/>
    <xf numFmtId="0" fontId="25" fillId="0" borderId="0" xfId="0" applyFont="1" applyAlignment="1">
      <alignment horizontal="justify" vertical="center"/>
    </xf>
    <xf numFmtId="0" fontId="0" fillId="0" borderId="0" xfId="0" applyFont="1"/>
    <xf numFmtId="49" fontId="8" fillId="0" borderId="0" xfId="0" applyNumberFormat="1" applyFont="1"/>
    <xf numFmtId="49" fontId="26" fillId="0" borderId="0" xfId="0" applyNumberFormat="1" applyFont="1" applyAlignment="1">
      <alignment horizontal="center" vertical="center"/>
    </xf>
    <xf numFmtId="1" fontId="0" fillId="0" borderId="0" xfId="0" applyNumberFormat="1"/>
    <xf numFmtId="1" fontId="6" fillId="0" borderId="0" xfId="0" applyNumberFormat="1" applyFont="1" applyAlignment="1">
      <alignment horizontal="right" vertical="center"/>
    </xf>
    <xf numFmtId="10" fontId="3" fillId="0" borderId="0" xfId="0" applyNumberFormat="1" applyFont="1"/>
    <xf numFmtId="0" fontId="5" fillId="2" borderId="0" xfId="0" applyFont="1" applyFill="1" applyAlignment="1">
      <alignment vertical="center" wrapText="1"/>
    </xf>
    <xf numFmtId="0" fontId="6" fillId="2" borderId="0" xfId="0" applyFont="1" applyFill="1" applyAlignment="1">
      <alignment horizontal="center" vertical="center"/>
    </xf>
    <xf numFmtId="1" fontId="7" fillId="2" borderId="0" xfId="0" applyNumberFormat="1" applyFont="1" applyFill="1" applyAlignment="1">
      <alignment horizontal="right" vertical="center"/>
    </xf>
    <xf numFmtId="1" fontId="6" fillId="2" borderId="0" xfId="0" applyNumberFormat="1" applyFont="1" applyFill="1" applyAlignment="1">
      <alignment horizontal="right" vertical="center"/>
    </xf>
    <xf numFmtId="0" fontId="21" fillId="0" borderId="0" xfId="0" applyFont="1"/>
    <xf numFmtId="0" fontId="27" fillId="0" borderId="0" xfId="0" applyFont="1" applyAlignment="1">
      <alignment horizontal="center"/>
    </xf>
    <xf numFmtId="0" fontId="21" fillId="2" borderId="0" xfId="0" applyFont="1" applyFill="1"/>
    <xf numFmtId="166" fontId="21" fillId="0" borderId="0" xfId="0" applyNumberFormat="1" applyFont="1"/>
    <xf numFmtId="9" fontId="0" fillId="0" borderId="0" xfId="0" applyNumberFormat="1"/>
    <xf numFmtId="3" fontId="28" fillId="0" borderId="0" xfId="0" applyNumberFormat="1" applyFont="1" applyBorder="1" applyAlignment="1">
      <alignment horizontal="right" vertical="center" wrapText="1"/>
    </xf>
    <xf numFmtId="2" fontId="0" fillId="0" borderId="0" xfId="0" applyNumberFormat="1"/>
    <xf numFmtId="2" fontId="21" fillId="0" borderId="0" xfId="0" applyNumberFormat="1" applyFont="1"/>
    <xf numFmtId="0" fontId="0" fillId="0" borderId="0" xfId="0" applyFill="1"/>
    <xf numFmtId="166" fontId="3" fillId="0" borderId="0" xfId="0" applyNumberFormat="1" applyFont="1"/>
    <xf numFmtId="3" fontId="10" fillId="0" borderId="0" xfId="0" applyNumberFormat="1" applyFont="1"/>
    <xf numFmtId="3" fontId="3" fillId="0" borderId="0" xfId="0" applyNumberFormat="1" applyFont="1"/>
    <xf numFmtId="0" fontId="29" fillId="0" borderId="0" xfId="0" applyFont="1"/>
    <xf numFmtId="165" fontId="0" fillId="2" borderId="0" xfId="0" applyNumberFormat="1" applyFill="1"/>
    <xf numFmtId="0" fontId="0" fillId="0" borderId="0" xfId="0" applyBorder="1" applyAlignment="1">
      <alignment vertical="center" wrapText="1"/>
    </xf>
    <xf numFmtId="3" fontId="32" fillId="0" borderId="0" xfId="0" applyNumberFormat="1" applyFont="1" applyBorder="1" applyAlignment="1">
      <alignment horizontal="right" vertical="center" wrapText="1"/>
    </xf>
    <xf numFmtId="0" fontId="0" fillId="0" borderId="0" xfId="0"/>
    <xf numFmtId="0" fontId="0" fillId="0" borderId="0" xfId="0"/>
    <xf numFmtId="0" fontId="0" fillId="0" borderId="0" xfId="0"/>
    <xf numFmtId="0" fontId="0" fillId="0" borderId="0" xfId="0"/>
    <xf numFmtId="10" fontId="21" fillId="0" borderId="0" xfId="0" applyNumberFormat="1" applyFont="1"/>
    <xf numFmtId="3" fontId="0" fillId="0" borderId="0" xfId="0" applyNumberFormat="1" applyAlignment="1"/>
    <xf numFmtId="10" fontId="10" fillId="0" borderId="0" xfId="0" applyNumberFormat="1" applyFont="1"/>
    <xf numFmtId="3" fontId="2" fillId="0" borderId="0" xfId="0" applyNumberFormat="1" applyFont="1"/>
    <xf numFmtId="0" fontId="0" fillId="0" borderId="0" xfId="0"/>
    <xf numFmtId="3" fontId="23" fillId="0" borderId="0" xfId="0" applyNumberFormat="1" applyFont="1" applyFill="1"/>
    <xf numFmtId="0" fontId="0" fillId="0" borderId="1" xfId="0" applyFill="1" applyBorder="1"/>
    <xf numFmtId="0" fontId="36" fillId="4" borderId="0" xfId="0" applyFont="1" applyFill="1" applyAlignment="1">
      <alignment horizontal="center" vertical="center" wrapText="1"/>
    </xf>
    <xf numFmtId="0" fontId="37" fillId="4" borderId="0" xfId="0" applyFont="1" applyFill="1" applyAlignment="1">
      <alignment vertical="center" wrapText="1"/>
    </xf>
    <xf numFmtId="0" fontId="37" fillId="4" borderId="0" xfId="0" applyFont="1" applyFill="1" applyAlignment="1">
      <alignment horizontal="center" vertical="center" wrapText="1"/>
    </xf>
    <xf numFmtId="0" fontId="37" fillId="3" borderId="0" xfId="0" applyFont="1" applyFill="1" applyAlignment="1">
      <alignment vertical="center" wrapText="1"/>
    </xf>
    <xf numFmtId="0" fontId="38" fillId="3" borderId="0" xfId="0" applyFont="1" applyFill="1" applyAlignment="1">
      <alignment horizontal="center" vertical="center" wrapText="1"/>
    </xf>
    <xf numFmtId="0" fontId="38" fillId="3" borderId="0" xfId="0" applyFont="1" applyFill="1" applyAlignment="1">
      <alignment horizontal="right" vertical="center" wrapText="1"/>
    </xf>
    <xf numFmtId="3" fontId="38" fillId="3" borderId="0" xfId="0" applyNumberFormat="1" applyFont="1" applyFill="1" applyAlignment="1">
      <alignment horizontal="right" vertical="center" wrapText="1"/>
    </xf>
    <xf numFmtId="3" fontId="37" fillId="4" borderId="0" xfId="0" applyNumberFormat="1" applyFont="1" applyFill="1" applyAlignment="1">
      <alignment horizontal="right" vertical="center" wrapText="1"/>
    </xf>
    <xf numFmtId="0" fontId="38" fillId="3" borderId="0" xfId="0" applyFont="1" applyFill="1" applyAlignment="1">
      <alignment horizontal="justify" vertical="center" wrapText="1"/>
    </xf>
    <xf numFmtId="165" fontId="38" fillId="3" borderId="0" xfId="0" applyNumberFormat="1" applyFont="1" applyFill="1" applyAlignment="1">
      <alignment horizontal="center" vertical="center" wrapText="1"/>
    </xf>
    <xf numFmtId="3" fontId="37" fillId="4" borderId="0" xfId="0" applyNumberFormat="1" applyFont="1" applyFill="1" applyAlignment="1">
      <alignment horizontal="center" vertical="center" wrapText="1"/>
    </xf>
    <xf numFmtId="166" fontId="38" fillId="3" borderId="0" xfId="0" applyNumberFormat="1" applyFont="1" applyFill="1" applyAlignment="1">
      <alignment horizontal="center" vertical="center" wrapText="1"/>
    </xf>
    <xf numFmtId="3" fontId="38" fillId="3" borderId="0" xfId="0" applyNumberFormat="1" applyFont="1" applyFill="1" applyAlignment="1">
      <alignment horizontal="center" vertical="center" wrapText="1"/>
    </xf>
    <xf numFmtId="49" fontId="39" fillId="0" borderId="0" xfId="0" applyNumberFormat="1" applyFont="1" applyFill="1" applyAlignment="1">
      <alignment horizontal="right"/>
    </xf>
    <xf numFmtId="0" fontId="29" fillId="0" borderId="0" xfId="0" applyFont="1" applyFill="1"/>
    <xf numFmtId="0" fontId="40" fillId="0" borderId="0" xfId="0" applyFont="1"/>
    <xf numFmtId="49" fontId="41" fillId="0" borderId="0" xfId="0" applyNumberFormat="1" applyFont="1" applyFill="1" applyAlignment="1">
      <alignment horizontal="right"/>
    </xf>
    <xf numFmtId="0" fontId="10" fillId="0" borderId="1" xfId="0" applyFont="1" applyBorder="1"/>
    <xf numFmtId="49" fontId="35" fillId="0" borderId="1" xfId="0" applyNumberFormat="1" applyFont="1" applyBorder="1" applyAlignment="1">
      <alignment horizontal="center"/>
    </xf>
    <xf numFmtId="0" fontId="43" fillId="0" borderId="0" xfId="0" applyFont="1"/>
    <xf numFmtId="0" fontId="12" fillId="0" borderId="1" xfId="0" applyFont="1" applyFill="1" applyBorder="1"/>
    <xf numFmtId="0" fontId="0" fillId="0" borderId="0" xfId="0" applyFill="1" applyBorder="1"/>
    <xf numFmtId="0" fontId="12" fillId="0" borderId="0" xfId="0" applyFont="1" applyFill="1" applyBorder="1"/>
    <xf numFmtId="0" fontId="11" fillId="0" borderId="1" xfId="0" applyFont="1" applyFill="1" applyBorder="1" applyAlignment="1">
      <alignment horizontal="justify" vertical="center"/>
    </xf>
    <xf numFmtId="0" fontId="13" fillId="0" borderId="1" xfId="0" applyFont="1" applyFill="1" applyBorder="1"/>
    <xf numFmtId="49" fontId="41" fillId="0" borderId="1" xfId="0" applyNumberFormat="1" applyFont="1" applyFill="1" applyBorder="1" applyAlignment="1">
      <alignment horizontal="right"/>
    </xf>
    <xf numFmtId="0" fontId="40" fillId="0" borderId="0" xfId="0" applyFont="1" applyFill="1"/>
    <xf numFmtId="0" fontId="11" fillId="0" borderId="1" xfId="0" applyFont="1" applyFill="1" applyBorder="1" applyAlignment="1">
      <alignment horizontal="center" vertical="center"/>
    </xf>
    <xf numFmtId="0" fontId="11" fillId="0" borderId="1" xfId="0" applyFont="1" applyFill="1" applyBorder="1" applyAlignment="1">
      <alignment horizontal="right" vertical="center"/>
    </xf>
    <xf numFmtId="0" fontId="46" fillId="0" borderId="0" xfId="0" applyFont="1"/>
    <xf numFmtId="0" fontId="29" fillId="0" borderId="1" xfId="0" applyFont="1" applyBorder="1"/>
    <xf numFmtId="0" fontId="47" fillId="0" borderId="1" xfId="0" applyFont="1" applyBorder="1" applyAlignment="1">
      <alignment horizontal="center" vertical="center"/>
    </xf>
    <xf numFmtId="0" fontId="46" fillId="0" borderId="1" xfId="0" applyFont="1" applyBorder="1"/>
    <xf numFmtId="49" fontId="45" fillId="0" borderId="1" xfId="0" applyNumberFormat="1" applyFont="1" applyBorder="1" applyAlignment="1">
      <alignment horizontal="right"/>
    </xf>
    <xf numFmtId="0" fontId="45" fillId="0" borderId="0" xfId="0" applyFont="1" applyBorder="1" applyAlignment="1">
      <alignment horizontal="center" vertical="center" wrapText="1"/>
    </xf>
    <xf numFmtId="3" fontId="45" fillId="0" borderId="0" xfId="0" applyNumberFormat="1" applyFont="1" applyBorder="1" applyAlignment="1">
      <alignment horizontal="right" vertical="center" wrapText="1"/>
    </xf>
    <xf numFmtId="1" fontId="45" fillId="0" borderId="0" xfId="0" applyNumberFormat="1" applyFont="1" applyBorder="1" applyAlignment="1">
      <alignment horizontal="center" vertical="center" wrapText="1"/>
    </xf>
    <xf numFmtId="0" fontId="47" fillId="0" borderId="1" xfId="0" applyFont="1" applyBorder="1" applyAlignment="1">
      <alignment horizontal="justify" vertical="center"/>
    </xf>
    <xf numFmtId="0" fontId="37" fillId="4" borderId="0" xfId="0" applyFont="1" applyFill="1" applyBorder="1" applyAlignment="1">
      <alignment horizontal="center" vertical="center" wrapText="1"/>
    </xf>
    <xf numFmtId="0" fontId="36" fillId="4" borderId="0"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8" fillId="3" borderId="0" xfId="0" applyFont="1" applyFill="1" applyBorder="1" applyAlignment="1">
      <alignment vertical="center" wrapText="1"/>
    </xf>
    <xf numFmtId="0" fontId="38" fillId="3" borderId="0" xfId="0" applyFont="1" applyFill="1" applyBorder="1" applyAlignment="1">
      <alignment horizontal="left" vertical="center" wrapText="1"/>
    </xf>
    <xf numFmtId="0" fontId="48" fillId="4" borderId="0" xfId="0" applyFont="1" applyFill="1" applyBorder="1" applyAlignment="1">
      <alignment horizontal="center" vertical="center" wrapText="1"/>
    </xf>
    <xf numFmtId="0" fontId="36" fillId="4" borderId="0" xfId="0" applyFont="1" applyFill="1" applyBorder="1" applyAlignment="1">
      <alignment horizontal="center"/>
    </xf>
    <xf numFmtId="0" fontId="49" fillId="4" borderId="0" xfId="0" applyFont="1" applyFill="1" applyBorder="1" applyAlignment="1">
      <alignment horizontal="center" vertical="center" wrapText="1"/>
    </xf>
    <xf numFmtId="0" fontId="38" fillId="3" borderId="0" xfId="0" applyFont="1" applyFill="1" applyBorder="1" applyAlignment="1">
      <alignment horizontal="center" vertical="center"/>
    </xf>
    <xf numFmtId="0" fontId="50" fillId="3" borderId="0" xfId="0" applyFont="1" applyFill="1" applyBorder="1" applyAlignment="1">
      <alignment vertical="center" wrapText="1"/>
    </xf>
    <xf numFmtId="3" fontId="50" fillId="3" borderId="0" xfId="0" applyNumberFormat="1" applyFont="1" applyFill="1" applyBorder="1" applyAlignment="1">
      <alignment horizontal="right" vertical="center" wrapText="1"/>
    </xf>
    <xf numFmtId="166" fontId="50" fillId="3" borderId="0" xfId="0" applyNumberFormat="1"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3" fontId="48" fillId="4" borderId="0" xfId="0" applyNumberFormat="1" applyFont="1" applyFill="1" applyBorder="1" applyAlignment="1">
      <alignment horizontal="right" vertical="center" wrapText="1"/>
    </xf>
    <xf numFmtId="1" fontId="48" fillId="4" borderId="0" xfId="0" applyNumberFormat="1" applyFont="1" applyFill="1" applyBorder="1" applyAlignment="1">
      <alignment horizontal="center" vertical="center" wrapText="1"/>
    </xf>
    <xf numFmtId="3" fontId="50" fillId="3" borderId="0" xfId="0" applyNumberFormat="1" applyFont="1" applyFill="1" applyBorder="1" applyAlignment="1">
      <alignment horizontal="center" vertical="center" wrapText="1"/>
    </xf>
    <xf numFmtId="0" fontId="38" fillId="3" borderId="0" xfId="0" applyFont="1" applyFill="1" applyBorder="1"/>
    <xf numFmtId="3" fontId="50" fillId="3" borderId="0" xfId="0" applyNumberFormat="1" applyFont="1" applyFill="1" applyBorder="1" applyAlignment="1">
      <alignment vertical="center" wrapText="1"/>
    </xf>
    <xf numFmtId="0" fontId="50" fillId="3" borderId="0" xfId="0" applyFont="1" applyFill="1" applyBorder="1" applyAlignment="1">
      <alignment horizontal="right" vertical="center" wrapText="1"/>
    </xf>
    <xf numFmtId="0" fontId="38" fillId="3" borderId="0" xfId="0" applyFont="1" applyFill="1" applyBorder="1" applyAlignment="1">
      <alignment horizontal="center"/>
    </xf>
    <xf numFmtId="0" fontId="50" fillId="3" borderId="0" xfId="0" applyFont="1" applyFill="1" applyBorder="1" applyAlignment="1">
      <alignment horizontal="left" vertical="center" wrapText="1"/>
    </xf>
    <xf numFmtId="165" fontId="50" fillId="3" borderId="0" xfId="0" applyNumberFormat="1"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right" vertical="center" wrapText="1"/>
    </xf>
    <xf numFmtId="0" fontId="33" fillId="3" borderId="0" xfId="0" applyFont="1" applyFill="1" applyBorder="1" applyAlignment="1">
      <alignment horizontal="center" vertical="center"/>
    </xf>
    <xf numFmtId="0" fontId="50" fillId="3" borderId="0" xfId="0" applyFont="1" applyFill="1" applyBorder="1" applyAlignment="1">
      <alignment horizontal="justify" vertical="center" wrapText="1"/>
    </xf>
    <xf numFmtId="0" fontId="36" fillId="4" borderId="0" xfId="0" applyFont="1" applyFill="1" applyBorder="1" applyAlignment="1">
      <alignment horizontal="center" vertical="center"/>
    </xf>
    <xf numFmtId="3" fontId="50" fillId="3" borderId="0" xfId="0" applyNumberFormat="1" applyFont="1" applyFill="1" applyBorder="1" applyAlignment="1">
      <alignment horizontal="right" vertical="center"/>
    </xf>
    <xf numFmtId="3" fontId="48" fillId="4" borderId="0" xfId="0" applyNumberFormat="1" applyFont="1" applyFill="1" applyBorder="1" applyAlignment="1">
      <alignment horizontal="right" vertical="center"/>
    </xf>
    <xf numFmtId="3" fontId="48" fillId="4" borderId="0" xfId="0" applyNumberFormat="1" applyFont="1" applyFill="1" applyBorder="1" applyAlignment="1">
      <alignment horizontal="center" vertical="center" wrapText="1"/>
    </xf>
    <xf numFmtId="0" fontId="33" fillId="4" borderId="0" xfId="0" applyFont="1" applyFill="1" applyBorder="1"/>
    <xf numFmtId="0" fontId="33" fillId="0" borderId="0" xfId="0" applyFont="1"/>
    <xf numFmtId="0" fontId="50" fillId="0" borderId="0" xfId="0" applyFont="1"/>
    <xf numFmtId="16" fontId="48" fillId="4" borderId="0" xfId="0" applyNumberFormat="1" applyFont="1" applyFill="1" applyBorder="1" applyAlignment="1">
      <alignment horizontal="center" vertical="center" wrapText="1"/>
    </xf>
    <xf numFmtId="0" fontId="0" fillId="0" borderId="1" xfId="0" applyBorder="1"/>
    <xf numFmtId="49" fontId="41" fillId="0" borderId="1" xfId="0" applyNumberFormat="1" applyFont="1" applyBorder="1"/>
    <xf numFmtId="0" fontId="11" fillId="0" borderId="1" xfId="0" applyFont="1" applyBorder="1"/>
    <xf numFmtId="0" fontId="12" fillId="0" borderId="1" xfId="0" applyFont="1" applyBorder="1"/>
    <xf numFmtId="49" fontId="41" fillId="0" borderId="1" xfId="0" applyNumberFormat="1" applyFont="1" applyBorder="1" applyAlignment="1">
      <alignment horizontal="right"/>
    </xf>
    <xf numFmtId="0" fontId="46" fillId="0" borderId="1" xfId="0" applyFont="1" applyBorder="1" applyAlignment="1">
      <alignment horizontal="center" vertical="center"/>
    </xf>
    <xf numFmtId="0" fontId="48" fillId="4" borderId="0" xfId="0" applyFont="1" applyFill="1" applyBorder="1" applyAlignment="1">
      <alignment vertical="center" wrapText="1"/>
    </xf>
    <xf numFmtId="49" fontId="48" fillId="4" borderId="0" xfId="0" applyNumberFormat="1" applyFont="1" applyFill="1" applyBorder="1" applyAlignment="1">
      <alignment horizontal="center" vertical="center" wrapText="1"/>
    </xf>
    <xf numFmtId="0" fontId="37" fillId="4" borderId="0" xfId="0" applyFont="1" applyFill="1" applyBorder="1" applyAlignment="1">
      <alignment horizontal="center"/>
    </xf>
    <xf numFmtId="0" fontId="48" fillId="3" borderId="0" xfId="0" applyFont="1" applyFill="1" applyBorder="1" applyAlignment="1">
      <alignment horizontal="center" vertical="center" wrapText="1"/>
    </xf>
    <xf numFmtId="0" fontId="37" fillId="3" borderId="0" xfId="0" applyFont="1" applyFill="1" applyBorder="1" applyAlignment="1">
      <alignment horizontal="center"/>
    </xf>
    <xf numFmtId="0" fontId="48" fillId="3" borderId="0" xfId="0" applyFont="1" applyFill="1" applyBorder="1" applyAlignment="1">
      <alignment horizontal="left" vertical="center" wrapText="1"/>
    </xf>
    <xf numFmtId="3" fontId="48" fillId="3" borderId="0" xfId="0" applyNumberFormat="1" applyFont="1" applyFill="1" applyBorder="1" applyAlignment="1">
      <alignment horizontal="center" vertical="center" wrapText="1"/>
    </xf>
    <xf numFmtId="1" fontId="48" fillId="3" borderId="0" xfId="0" applyNumberFormat="1" applyFont="1" applyFill="1" applyBorder="1" applyAlignment="1">
      <alignment horizontal="center" vertical="center" wrapText="1"/>
    </xf>
    <xf numFmtId="0" fontId="48" fillId="3" borderId="0" xfId="0" applyFont="1" applyFill="1" applyBorder="1" applyAlignment="1">
      <alignment vertical="center" wrapText="1"/>
    </xf>
    <xf numFmtId="9" fontId="48" fillId="3" borderId="0" xfId="0" applyNumberFormat="1" applyFont="1" applyFill="1" applyBorder="1" applyAlignment="1">
      <alignment horizontal="center" vertical="center" wrapText="1"/>
    </xf>
    <xf numFmtId="49" fontId="48" fillId="3" borderId="0" xfId="0" applyNumberFormat="1" applyFont="1" applyFill="1" applyBorder="1" applyAlignment="1">
      <alignment horizontal="center" vertical="center" wrapText="1"/>
    </xf>
    <xf numFmtId="0" fontId="43" fillId="0" borderId="1" xfId="0" applyFont="1" applyBorder="1"/>
    <xf numFmtId="49" fontId="45" fillId="0" borderId="1" xfId="0" applyNumberFormat="1" applyFont="1" applyBorder="1"/>
    <xf numFmtId="0" fontId="49" fillId="4" borderId="0" xfId="0" applyFont="1" applyFill="1" applyBorder="1" applyAlignment="1">
      <alignment horizontal="center" vertical="center"/>
    </xf>
    <xf numFmtId="0" fontId="48" fillId="4" borderId="0" xfId="0" applyFont="1" applyFill="1" applyBorder="1" applyAlignment="1">
      <alignment vertical="center"/>
    </xf>
    <xf numFmtId="3" fontId="48" fillId="4" borderId="0" xfId="0" applyNumberFormat="1" applyFont="1" applyFill="1" applyBorder="1" applyAlignment="1">
      <alignment vertical="center"/>
    </xf>
    <xf numFmtId="3" fontId="48" fillId="4" borderId="0" xfId="0" applyNumberFormat="1" applyFont="1" applyFill="1" applyBorder="1" applyAlignment="1">
      <alignment vertical="center" wrapText="1"/>
    </xf>
    <xf numFmtId="1" fontId="50" fillId="4" borderId="0" xfId="0" applyNumberFormat="1" applyFont="1" applyFill="1" applyBorder="1" applyAlignment="1">
      <alignment horizontal="center" vertical="center" wrapText="1"/>
    </xf>
    <xf numFmtId="0" fontId="48" fillId="3" borderId="0" xfId="0" applyFont="1" applyFill="1" applyBorder="1" applyAlignment="1">
      <alignment vertical="center"/>
    </xf>
    <xf numFmtId="3" fontId="48" fillId="3" borderId="0" xfId="0" applyNumberFormat="1" applyFont="1" applyFill="1" applyBorder="1" applyAlignment="1">
      <alignment horizontal="right" vertical="center" wrapText="1"/>
    </xf>
    <xf numFmtId="3" fontId="48" fillId="3" borderId="0" xfId="0" applyNumberFormat="1" applyFont="1" applyFill="1" applyBorder="1" applyAlignment="1">
      <alignment vertical="center"/>
    </xf>
    <xf numFmtId="3" fontId="48" fillId="3" borderId="0" xfId="0" applyNumberFormat="1" applyFont="1" applyFill="1" applyBorder="1" applyAlignment="1">
      <alignment vertical="center" wrapText="1"/>
    </xf>
    <xf numFmtId="0" fontId="50" fillId="3" borderId="0" xfId="0" applyFont="1" applyFill="1" applyBorder="1" applyAlignment="1">
      <alignment vertical="center"/>
    </xf>
    <xf numFmtId="3" fontId="50" fillId="3" borderId="0" xfId="0" applyNumberFormat="1" applyFont="1" applyFill="1" applyBorder="1" applyAlignment="1">
      <alignment vertical="center"/>
    </xf>
    <xf numFmtId="3" fontId="50" fillId="3" borderId="0" xfId="0" applyNumberFormat="1" applyFont="1" applyFill="1" applyBorder="1" applyAlignment="1"/>
    <xf numFmtId="3" fontId="50" fillId="3" borderId="0" xfId="0" applyNumberFormat="1" applyFont="1" applyFill="1" applyBorder="1" applyAlignment="1">
      <alignment wrapText="1"/>
    </xf>
    <xf numFmtId="49" fontId="45" fillId="0" borderId="1" xfId="0" applyNumberFormat="1" applyFont="1" applyFill="1" applyBorder="1" applyAlignment="1">
      <alignment horizontal="right"/>
    </xf>
    <xf numFmtId="0" fontId="40" fillId="2" borderId="0" xfId="0" applyFont="1" applyFill="1"/>
    <xf numFmtId="0" fontId="29" fillId="2" borderId="1" xfId="0" applyFont="1" applyFill="1" applyBorder="1"/>
    <xf numFmtId="0" fontId="46" fillId="2" borderId="1" xfId="0" applyFont="1" applyFill="1" applyBorder="1"/>
    <xf numFmtId="49" fontId="45" fillId="2" borderId="1" xfId="0" applyNumberFormat="1" applyFont="1" applyFill="1" applyBorder="1" applyAlignment="1">
      <alignment horizontal="center"/>
    </xf>
    <xf numFmtId="0" fontId="42" fillId="3" borderId="0" xfId="0" applyFont="1" applyFill="1" applyBorder="1" applyAlignment="1">
      <alignment vertical="center"/>
    </xf>
    <xf numFmtId="0" fontId="37" fillId="3" borderId="0" xfId="0" applyFont="1" applyFill="1" applyBorder="1" applyAlignment="1">
      <alignment horizontal="center" vertical="center" wrapText="1"/>
    </xf>
    <xf numFmtId="0" fontId="38" fillId="3" borderId="0" xfId="0" applyFont="1" applyFill="1" applyBorder="1" applyAlignment="1">
      <alignment horizontal="justify" vertical="center" wrapText="1"/>
    </xf>
    <xf numFmtId="3" fontId="38" fillId="3" borderId="0" xfId="0" applyNumberFormat="1" applyFont="1" applyFill="1" applyBorder="1" applyAlignment="1">
      <alignment horizontal="center" vertical="center" wrapText="1"/>
    </xf>
    <xf numFmtId="3" fontId="38" fillId="3" borderId="0" xfId="0" applyNumberFormat="1" applyFont="1" applyFill="1" applyBorder="1"/>
    <xf numFmtId="0" fontId="35" fillId="3" borderId="0" xfId="0" applyFont="1" applyFill="1" applyBorder="1" applyAlignment="1">
      <alignment vertical="center"/>
    </xf>
    <xf numFmtId="49" fontId="35" fillId="0" borderId="1" xfId="0" applyNumberFormat="1" applyFont="1" applyBorder="1" applyAlignment="1">
      <alignment horizontal="right"/>
    </xf>
    <xf numFmtId="0" fontId="55" fillId="0" borderId="1" xfId="0" applyFont="1" applyBorder="1"/>
    <xf numFmtId="49" fontId="44" fillId="0" borderId="1" xfId="0" applyNumberFormat="1" applyFont="1" applyBorder="1" applyAlignment="1">
      <alignment horizontal="right" vertical="center"/>
    </xf>
    <xf numFmtId="0" fontId="50" fillId="3" borderId="0" xfId="0" applyFont="1" applyFill="1" applyBorder="1" applyAlignment="1">
      <alignment horizontal="justify" vertical="center"/>
    </xf>
    <xf numFmtId="0" fontId="48" fillId="4" borderId="0" xfId="0" applyFont="1" applyFill="1" applyBorder="1" applyAlignment="1">
      <alignment horizontal="center" vertical="top" wrapText="1"/>
    </xf>
    <xf numFmtId="1" fontId="48" fillId="4" borderId="0" xfId="0" applyNumberFormat="1" applyFont="1" applyFill="1" applyBorder="1" applyAlignment="1">
      <alignment horizontal="center" vertical="top" wrapText="1"/>
    </xf>
    <xf numFmtId="0" fontId="37" fillId="4" borderId="0" xfId="0" applyFont="1" applyFill="1" applyBorder="1" applyAlignment="1">
      <alignment horizontal="center" vertical="top"/>
    </xf>
    <xf numFmtId="0" fontId="49" fillId="4" borderId="0" xfId="0" applyFont="1" applyFill="1" applyBorder="1" applyAlignment="1">
      <alignment horizontal="center" vertical="top" wrapText="1"/>
    </xf>
    <xf numFmtId="1" fontId="49" fillId="4" borderId="0" xfId="0" applyNumberFormat="1" applyFont="1" applyFill="1" applyBorder="1" applyAlignment="1">
      <alignment horizontal="center" vertical="top" wrapText="1"/>
    </xf>
    <xf numFmtId="164" fontId="48" fillId="4" borderId="0" xfId="0" applyNumberFormat="1" applyFont="1" applyFill="1" applyBorder="1" applyAlignment="1">
      <alignment horizontal="right" vertical="center" wrapText="1"/>
    </xf>
    <xf numFmtId="166" fontId="48" fillId="4" borderId="0" xfId="0" applyNumberFormat="1" applyFont="1" applyFill="1" applyBorder="1" applyAlignment="1">
      <alignment horizontal="center" vertical="center" wrapText="1"/>
    </xf>
    <xf numFmtId="49" fontId="56" fillId="0" borderId="1" xfId="0" applyNumberFormat="1" applyFont="1" applyFill="1" applyBorder="1" applyAlignment="1">
      <alignment horizontal="right" vertical="center"/>
    </xf>
    <xf numFmtId="0" fontId="57" fillId="0" borderId="1" xfId="0" applyFont="1" applyFill="1" applyBorder="1"/>
    <xf numFmtId="0" fontId="49" fillId="4" borderId="0" xfId="0" applyFont="1" applyFill="1" applyBorder="1" applyAlignment="1">
      <alignment horizontal="center" wrapText="1"/>
    </xf>
    <xf numFmtId="49" fontId="56" fillId="0" borderId="1" xfId="0" applyNumberFormat="1" applyFont="1" applyBorder="1" applyAlignment="1">
      <alignment horizontal="right" vertical="center"/>
    </xf>
    <xf numFmtId="0" fontId="12" fillId="0" borderId="1" xfId="0" applyFont="1" applyBorder="1" applyAlignment="1">
      <alignment horizontal="justify" vertical="center"/>
    </xf>
    <xf numFmtId="3" fontId="37" fillId="4" borderId="0" xfId="0" applyNumberFormat="1" applyFont="1" applyFill="1" applyBorder="1" applyAlignment="1">
      <alignment vertical="center"/>
    </xf>
    <xf numFmtId="166" fontId="37" fillId="4" borderId="0" xfId="0" applyNumberFormat="1" applyFont="1" applyFill="1" applyBorder="1" applyAlignment="1">
      <alignment horizontal="center" vertical="center"/>
    </xf>
    <xf numFmtId="0" fontId="33" fillId="3" borderId="0" xfId="0" applyFont="1" applyFill="1" applyBorder="1"/>
    <xf numFmtId="0" fontId="33" fillId="3" borderId="0" xfId="0" applyFont="1" applyFill="1" applyBorder="1" applyAlignment="1">
      <alignment horizontal="center"/>
    </xf>
    <xf numFmtId="0" fontId="37" fillId="3" borderId="0" xfId="0" applyFont="1" applyFill="1" applyBorder="1" applyAlignment="1">
      <alignment vertical="center" wrapText="1"/>
    </xf>
    <xf numFmtId="0" fontId="34" fillId="3" borderId="0" xfId="0" applyFont="1" applyFill="1" applyBorder="1" applyAlignment="1">
      <alignment vertical="center" wrapText="1"/>
    </xf>
    <xf numFmtId="166" fontId="48" fillId="3" borderId="0" xfId="0" applyNumberFormat="1" applyFont="1" applyFill="1" applyBorder="1" applyAlignment="1">
      <alignment horizontal="center" vertical="center" wrapText="1"/>
    </xf>
    <xf numFmtId="0" fontId="48" fillId="4" borderId="0" xfId="0" applyFont="1" applyFill="1" applyBorder="1" applyAlignment="1">
      <alignment horizontal="center" wrapText="1"/>
    </xf>
    <xf numFmtId="0" fontId="40" fillId="0" borderId="0" xfId="0" applyFont="1" applyAlignment="1">
      <alignment vertical="center"/>
    </xf>
    <xf numFmtId="0" fontId="17" fillId="0" borderId="1" xfId="0" applyFont="1" applyBorder="1" applyAlignment="1">
      <alignment horizontal="center" vertical="center"/>
    </xf>
    <xf numFmtId="0" fontId="18" fillId="0" borderId="1" xfId="0" applyFont="1" applyBorder="1"/>
    <xf numFmtId="0" fontId="48" fillId="3" borderId="0" xfId="0" applyFont="1" applyFill="1" applyBorder="1" applyAlignment="1">
      <alignment horizontal="right" vertical="center" wrapText="1"/>
    </xf>
    <xf numFmtId="3" fontId="37" fillId="3" borderId="0" xfId="0" applyNumberFormat="1" applyFont="1" applyFill="1" applyBorder="1" applyAlignment="1">
      <alignment horizontal="right" vertical="center" wrapText="1"/>
    </xf>
    <xf numFmtId="0" fontId="37" fillId="4" borderId="0" xfId="0" applyFont="1" applyFill="1" applyBorder="1" applyAlignment="1">
      <alignment horizontal="center" vertical="center"/>
    </xf>
    <xf numFmtId="0" fontId="48" fillId="4" borderId="0" xfId="0" applyFont="1" applyFill="1" applyBorder="1" applyAlignment="1">
      <alignment horizontal="left" vertical="center" wrapText="1"/>
    </xf>
    <xf numFmtId="3" fontId="38" fillId="3" borderId="0" xfId="0" applyNumberFormat="1" applyFont="1" applyFill="1" applyBorder="1" applyAlignment="1">
      <alignment horizontal="right" vertical="center" wrapText="1"/>
    </xf>
    <xf numFmtId="3" fontId="37" fillId="4" borderId="0" xfId="0" applyNumberFormat="1" applyFont="1" applyFill="1" applyBorder="1" applyAlignment="1">
      <alignment horizontal="right" vertical="center" wrapText="1"/>
    </xf>
    <xf numFmtId="0" fontId="11" fillId="0" borderId="1" xfId="0" applyFont="1" applyBorder="1" applyAlignment="1">
      <alignment horizontal="justify" vertical="center"/>
    </xf>
    <xf numFmtId="3" fontId="37" fillId="4" borderId="0" xfId="0" applyNumberFormat="1" applyFont="1" applyFill="1" applyBorder="1" applyAlignment="1">
      <alignment vertical="center" wrapText="1"/>
    </xf>
    <xf numFmtId="3" fontId="37" fillId="3" borderId="0" xfId="0" applyNumberFormat="1" applyFont="1" applyFill="1" applyBorder="1" applyAlignment="1">
      <alignment vertical="center" wrapText="1"/>
    </xf>
    <xf numFmtId="49" fontId="39" fillId="0" borderId="1" xfId="0" applyNumberFormat="1" applyFont="1" applyBorder="1" applyAlignment="1">
      <alignment horizontal="right"/>
    </xf>
    <xf numFmtId="0" fontId="40" fillId="0" borderId="0" xfId="0" applyFont="1" applyAlignment="1">
      <alignment horizontal="justify" vertical="center"/>
    </xf>
    <xf numFmtId="3" fontId="38" fillId="3" borderId="0" xfId="0" applyNumberFormat="1" applyFont="1" applyFill="1" applyBorder="1" applyAlignment="1">
      <alignment vertical="center" wrapText="1"/>
    </xf>
    <xf numFmtId="165" fontId="38" fillId="3" borderId="0" xfId="0" applyNumberFormat="1" applyFont="1" applyFill="1" applyBorder="1" applyAlignment="1">
      <alignment horizontal="center" vertical="center" wrapText="1"/>
    </xf>
    <xf numFmtId="166" fontId="38" fillId="3" borderId="0" xfId="0" applyNumberFormat="1" applyFont="1" applyFill="1" applyBorder="1" applyAlignment="1">
      <alignment horizontal="center" vertical="center" wrapText="1"/>
    </xf>
    <xf numFmtId="9" fontId="48" fillId="4" borderId="0" xfId="0" applyNumberFormat="1" applyFont="1" applyFill="1" applyBorder="1" applyAlignment="1">
      <alignment horizontal="right" vertical="center" wrapText="1"/>
    </xf>
    <xf numFmtId="0" fontId="38" fillId="3" borderId="0" xfId="0" applyFont="1" applyFill="1" applyBorder="1" applyAlignment="1">
      <alignment horizontal="right" vertical="center" wrapText="1"/>
    </xf>
    <xf numFmtId="3" fontId="37" fillId="4" borderId="0" xfId="0" applyNumberFormat="1" applyFont="1" applyFill="1" applyBorder="1" applyAlignment="1">
      <alignment horizontal="center" vertical="center" wrapText="1"/>
    </xf>
    <xf numFmtId="49" fontId="44" fillId="0" borderId="1" xfId="0" applyNumberFormat="1" applyFont="1" applyBorder="1" applyAlignment="1">
      <alignment horizontal="right"/>
    </xf>
    <xf numFmtId="0" fontId="51" fillId="3" borderId="0" xfId="0" applyFont="1" applyFill="1" applyBorder="1" applyAlignment="1">
      <alignment horizontal="center" vertical="center" wrapText="1"/>
    </xf>
    <xf numFmtId="164" fontId="50" fillId="3" borderId="0" xfId="0" applyNumberFormat="1" applyFont="1" applyFill="1" applyBorder="1" applyAlignment="1">
      <alignment horizontal="center" vertical="center" wrapText="1"/>
    </xf>
    <xf numFmtId="10" fontId="50" fillId="3" borderId="0" xfId="0" applyNumberFormat="1" applyFont="1" applyFill="1" applyBorder="1" applyAlignment="1">
      <alignment horizontal="center" vertical="center" wrapText="1"/>
    </xf>
    <xf numFmtId="164" fontId="48" fillId="4" borderId="0" xfId="0" applyNumberFormat="1" applyFont="1" applyFill="1" applyBorder="1" applyAlignment="1">
      <alignment horizontal="center" vertical="center" wrapText="1"/>
    </xf>
    <xf numFmtId="0" fontId="48" fillId="4" borderId="0" xfId="0" applyFont="1" applyFill="1" applyBorder="1" applyAlignment="1">
      <alignment horizontal="right" vertical="center" wrapText="1"/>
    </xf>
    <xf numFmtId="0" fontId="50" fillId="4" borderId="0" xfId="0" applyFont="1" applyFill="1" applyBorder="1" applyAlignment="1">
      <alignment horizontal="right" vertical="center" wrapText="1"/>
    </xf>
    <xf numFmtId="1" fontId="50" fillId="3" borderId="0" xfId="0" applyNumberFormat="1" applyFont="1" applyFill="1" applyBorder="1" applyAlignment="1">
      <alignment vertical="center" wrapText="1"/>
    </xf>
    <xf numFmtId="49" fontId="45" fillId="0" borderId="1" xfId="0" applyNumberFormat="1" applyFont="1" applyBorder="1" applyAlignment="1">
      <alignment horizontal="left"/>
    </xf>
    <xf numFmtId="164" fontId="37" fillId="4" borderId="0" xfId="0" applyNumberFormat="1" applyFont="1" applyFill="1" applyBorder="1" applyAlignment="1">
      <alignment horizontal="right" vertical="center" wrapText="1"/>
    </xf>
    <xf numFmtId="1" fontId="38" fillId="3" borderId="0" xfId="0" applyNumberFormat="1" applyFont="1" applyFill="1" applyBorder="1" applyAlignment="1">
      <alignment horizontal="center" vertical="center" wrapText="1"/>
    </xf>
    <xf numFmtId="1" fontId="37" fillId="4" borderId="0" xfId="0" applyNumberFormat="1" applyFont="1" applyFill="1" applyBorder="1" applyAlignment="1">
      <alignment horizontal="center" vertical="center" wrapText="1"/>
    </xf>
    <xf numFmtId="166" fontId="38" fillId="3" borderId="0" xfId="0" applyNumberFormat="1" applyFont="1" applyFill="1" applyBorder="1" applyAlignment="1">
      <alignment horizontal="center" vertical="center"/>
    </xf>
    <xf numFmtId="16" fontId="38" fillId="3" borderId="0" xfId="0" applyNumberFormat="1" applyFont="1" applyFill="1" applyBorder="1" applyAlignment="1">
      <alignment horizontal="center" vertical="center" wrapText="1"/>
    </xf>
    <xf numFmtId="1" fontId="37" fillId="4" borderId="0" xfId="0" applyNumberFormat="1" applyFont="1" applyFill="1" applyBorder="1" applyAlignment="1">
      <alignment horizontal="center" vertical="center"/>
    </xf>
    <xf numFmtId="4" fontId="37" fillId="3" borderId="0" xfId="0" applyNumberFormat="1" applyFont="1" applyFill="1" applyBorder="1" applyAlignment="1">
      <alignment horizontal="center" vertical="center" wrapText="1"/>
    </xf>
    <xf numFmtId="10" fontId="38" fillId="3" borderId="0" xfId="0" applyNumberFormat="1" applyFont="1" applyFill="1" applyBorder="1" applyAlignment="1">
      <alignment horizontal="center" vertical="center" wrapText="1"/>
    </xf>
    <xf numFmtId="10" fontId="43" fillId="0" borderId="1" xfId="0" applyNumberFormat="1" applyFont="1" applyBorder="1"/>
    <xf numFmtId="166" fontId="50" fillId="3" borderId="0" xfId="0" applyNumberFormat="1" applyFont="1" applyFill="1" applyBorder="1" applyAlignment="1">
      <alignment horizontal="center" vertical="center"/>
    </xf>
    <xf numFmtId="3" fontId="38" fillId="3" borderId="0" xfId="0" applyNumberFormat="1" applyFont="1" applyFill="1" applyBorder="1" applyAlignment="1">
      <alignment horizontal="right" vertical="center"/>
    </xf>
    <xf numFmtId="1" fontId="50" fillId="3" borderId="0" xfId="0" applyNumberFormat="1" applyFont="1" applyFill="1" applyBorder="1" applyAlignment="1">
      <alignment horizontal="center" vertical="center"/>
    </xf>
    <xf numFmtId="0" fontId="38" fillId="3" borderId="0" xfId="0" applyFont="1" applyFill="1" applyBorder="1" applyAlignment="1">
      <alignment horizontal="right" vertical="center"/>
    </xf>
    <xf numFmtId="1" fontId="48" fillId="4" borderId="0" xfId="0" applyNumberFormat="1" applyFont="1" applyFill="1" applyBorder="1" applyAlignment="1">
      <alignment horizontal="center" vertical="center"/>
    </xf>
    <xf numFmtId="0" fontId="18" fillId="0" borderId="1" xfId="0" applyFont="1" applyBorder="1" applyAlignment="1">
      <alignment horizontal="justify" vertical="center"/>
    </xf>
    <xf numFmtId="49" fontId="45" fillId="0" borderId="1" xfId="0" applyNumberFormat="1" applyFont="1" applyBorder="1" applyAlignment="1">
      <alignment vertical="center"/>
    </xf>
    <xf numFmtId="0" fontId="38" fillId="3" borderId="0" xfId="0" applyFont="1" applyFill="1" applyBorder="1" applyAlignment="1">
      <alignment vertical="center"/>
    </xf>
    <xf numFmtId="3" fontId="38" fillId="3" borderId="0" xfId="0" applyNumberFormat="1" applyFont="1" applyFill="1" applyBorder="1" applyAlignment="1">
      <alignment vertical="center"/>
    </xf>
    <xf numFmtId="165" fontId="38" fillId="3" borderId="0" xfId="0" applyNumberFormat="1" applyFont="1" applyFill="1" applyBorder="1" applyAlignment="1">
      <alignment horizontal="center" vertical="center"/>
    </xf>
    <xf numFmtId="1" fontId="38" fillId="3" borderId="0" xfId="0" applyNumberFormat="1" applyFont="1" applyFill="1" applyBorder="1" applyAlignment="1">
      <alignment horizontal="center" vertical="center"/>
    </xf>
    <xf numFmtId="3" fontId="37" fillId="4" borderId="0" xfId="0" applyNumberFormat="1" applyFont="1" applyFill="1" applyBorder="1" applyAlignment="1">
      <alignment horizontal="center" vertical="center"/>
    </xf>
    <xf numFmtId="3" fontId="37" fillId="4" borderId="0" xfId="0" applyNumberFormat="1" applyFont="1" applyFill="1" applyBorder="1" applyAlignment="1">
      <alignment horizontal="right" vertical="center"/>
    </xf>
    <xf numFmtId="0" fontId="3" fillId="0" borderId="1" xfId="0" applyFont="1" applyBorder="1"/>
    <xf numFmtId="49" fontId="39" fillId="0" borderId="1" xfId="0" applyNumberFormat="1" applyFont="1" applyBorder="1" applyAlignment="1">
      <alignment horizontal="right" vertical="center"/>
    </xf>
    <xf numFmtId="49" fontId="35" fillId="0" borderId="1" xfId="0" applyNumberFormat="1" applyFont="1" applyBorder="1" applyAlignment="1">
      <alignment horizontal="right" vertical="center"/>
    </xf>
    <xf numFmtId="0" fontId="38" fillId="3" borderId="0" xfId="0" applyFont="1" applyFill="1" applyBorder="1" applyAlignment="1">
      <alignment horizontal="right"/>
    </xf>
    <xf numFmtId="0" fontId="37" fillId="3" borderId="0" xfId="0" applyFont="1" applyFill="1" applyBorder="1" applyAlignment="1">
      <alignment horizontal="right" vertical="center"/>
    </xf>
    <xf numFmtId="0" fontId="37" fillId="3" borderId="0" xfId="0" applyFont="1" applyFill="1" applyBorder="1" applyAlignment="1">
      <alignment horizontal="center" vertical="center"/>
    </xf>
    <xf numFmtId="2" fontId="37" fillId="3" borderId="0" xfId="0" applyNumberFormat="1" applyFont="1" applyFill="1" applyBorder="1" applyAlignment="1">
      <alignment horizontal="center" vertical="center"/>
    </xf>
    <xf numFmtId="0" fontId="58" fillId="0" borderId="1" xfId="0" applyFont="1" applyBorder="1"/>
    <xf numFmtId="9" fontId="38" fillId="3" borderId="0" xfId="0" applyNumberFormat="1" applyFont="1" applyFill="1" applyBorder="1" applyAlignment="1">
      <alignment horizontal="center" vertical="center"/>
    </xf>
    <xf numFmtId="0" fontId="38" fillId="4" borderId="0" xfId="0" applyFont="1" applyFill="1" applyBorder="1" applyAlignment="1">
      <alignment horizontal="center" vertical="center"/>
    </xf>
    <xf numFmtId="0" fontId="37" fillId="4" borderId="0" xfId="0" applyFont="1" applyFill="1" applyBorder="1" applyAlignment="1">
      <alignment horizontal="right" vertical="center"/>
    </xf>
    <xf numFmtId="1" fontId="37" fillId="4" borderId="0" xfId="0" applyNumberFormat="1" applyFont="1" applyFill="1" applyBorder="1" applyAlignment="1">
      <alignment horizontal="right" vertical="center"/>
    </xf>
    <xf numFmtId="49" fontId="38" fillId="3" borderId="0" xfId="0" applyNumberFormat="1" applyFont="1" applyFill="1" applyBorder="1" applyAlignment="1">
      <alignment horizontal="right" vertical="center"/>
    </xf>
    <xf numFmtId="0" fontId="25" fillId="0" borderId="1" xfId="0" applyFont="1" applyBorder="1" applyAlignment="1">
      <alignment horizontal="justify" vertical="center"/>
    </xf>
    <xf numFmtId="3" fontId="38" fillId="3" borderId="0" xfId="0" applyNumberFormat="1" applyFont="1" applyFill="1" applyBorder="1" applyAlignment="1">
      <alignment horizontal="center" vertical="center"/>
    </xf>
    <xf numFmtId="0" fontId="38" fillId="4" borderId="0" xfId="0" applyFont="1" applyFill="1" applyBorder="1" applyAlignment="1">
      <alignment horizontal="center" vertical="center" wrapText="1"/>
    </xf>
    <xf numFmtId="0" fontId="37" fillId="4" borderId="0" xfId="0" applyFont="1" applyFill="1" applyBorder="1" applyAlignment="1">
      <alignment vertical="center"/>
    </xf>
    <xf numFmtId="166" fontId="37" fillId="4" borderId="0" xfId="0" applyNumberFormat="1" applyFont="1" applyFill="1" applyBorder="1" applyAlignment="1">
      <alignment horizontal="center" vertical="center" wrapText="1"/>
    </xf>
    <xf numFmtId="0" fontId="35" fillId="0" borderId="1" xfId="0" applyFont="1" applyBorder="1"/>
    <xf numFmtId="166" fontId="37" fillId="3" borderId="0" xfId="0" applyNumberFormat="1" applyFont="1" applyFill="1" applyBorder="1" applyAlignment="1">
      <alignment horizontal="center" vertical="center" wrapText="1"/>
    </xf>
    <xf numFmtId="3" fontId="37" fillId="3" borderId="0" xfId="0" applyNumberFormat="1" applyFont="1" applyFill="1" applyBorder="1" applyAlignment="1">
      <alignment horizontal="center" vertical="center"/>
    </xf>
    <xf numFmtId="3" fontId="37" fillId="3" borderId="0" xfId="0" applyNumberFormat="1" applyFont="1" applyFill="1" applyBorder="1" applyAlignment="1">
      <alignment horizontal="right" vertical="center"/>
    </xf>
    <xf numFmtId="1" fontId="37" fillId="3" borderId="0" xfId="0" applyNumberFormat="1" applyFont="1" applyFill="1" applyBorder="1" applyAlignment="1">
      <alignment horizontal="center" vertical="center"/>
    </xf>
    <xf numFmtId="3" fontId="37" fillId="3" borderId="0" xfId="0" applyNumberFormat="1" applyFont="1" applyFill="1" applyBorder="1" applyAlignment="1">
      <alignment horizontal="center" vertical="center" wrapText="1"/>
    </xf>
    <xf numFmtId="0" fontId="54" fillId="3" borderId="0" xfId="0" applyFont="1" applyFill="1" applyBorder="1" applyAlignment="1">
      <alignment vertical="center"/>
    </xf>
    <xf numFmtId="0" fontId="52" fillId="4" borderId="0" xfId="0" applyFont="1" applyFill="1" applyBorder="1" applyAlignment="1">
      <alignment horizontal="center" vertical="center" wrapText="1"/>
    </xf>
    <xf numFmtId="0" fontId="52" fillId="4" borderId="0" xfId="0" applyFont="1" applyFill="1" applyBorder="1" applyAlignment="1">
      <alignment horizontal="center" vertical="center"/>
    </xf>
    <xf numFmtId="0" fontId="53" fillId="4" borderId="0" xfId="0" applyFont="1" applyFill="1" applyBorder="1" applyAlignment="1">
      <alignment horizontal="center" vertical="center" wrapText="1"/>
    </xf>
    <xf numFmtId="0" fontId="53" fillId="4" borderId="0" xfId="0" applyFont="1" applyFill="1" applyBorder="1" applyAlignment="1">
      <alignment horizontal="center" vertical="center"/>
    </xf>
    <xf numFmtId="0" fontId="54" fillId="3" borderId="0" xfId="0" applyFont="1" applyFill="1" applyBorder="1" applyAlignment="1">
      <alignment horizontal="center" vertical="center" wrapText="1"/>
    </xf>
    <xf numFmtId="3" fontId="54" fillId="3" borderId="0" xfId="0" applyNumberFormat="1" applyFont="1" applyFill="1" applyBorder="1" applyAlignment="1">
      <alignment horizontal="right" vertical="center"/>
    </xf>
    <xf numFmtId="166" fontId="54" fillId="3" borderId="0" xfId="0" applyNumberFormat="1" applyFont="1" applyFill="1" applyBorder="1" applyAlignment="1">
      <alignment horizontal="center" vertical="center"/>
    </xf>
    <xf numFmtId="1" fontId="54" fillId="3" borderId="0" xfId="0" applyNumberFormat="1" applyFont="1" applyFill="1" applyBorder="1" applyAlignment="1">
      <alignment horizontal="center" vertical="center"/>
    </xf>
    <xf numFmtId="3" fontId="52" fillId="4" borderId="0" xfId="0" applyNumberFormat="1" applyFont="1" applyFill="1" applyBorder="1" applyAlignment="1">
      <alignment horizontal="right" vertical="center"/>
    </xf>
    <xf numFmtId="1" fontId="52" fillId="4" borderId="0" xfId="0" applyNumberFormat="1" applyFont="1" applyFill="1" applyBorder="1" applyAlignment="1">
      <alignment horizontal="center" vertical="center"/>
    </xf>
    <xf numFmtId="0" fontId="42" fillId="0" borderId="1" xfId="0" applyFont="1" applyBorder="1" applyAlignment="1">
      <alignment horizontal="justify" vertical="center"/>
    </xf>
    <xf numFmtId="49" fontId="35" fillId="0" borderId="1" xfId="0" applyNumberFormat="1" applyFont="1" applyBorder="1" applyAlignment="1">
      <alignment horizontal="center" vertical="center"/>
    </xf>
    <xf numFmtId="9" fontId="54" fillId="3" borderId="0" xfId="0" applyNumberFormat="1" applyFont="1" applyFill="1" applyBorder="1" applyAlignment="1">
      <alignment horizontal="center" vertical="center"/>
    </xf>
    <xf numFmtId="0" fontId="54" fillId="3" borderId="0" xfId="0" applyFont="1" applyFill="1" applyBorder="1" applyAlignment="1">
      <alignment horizontal="center" vertical="center"/>
    </xf>
    <xf numFmtId="0" fontId="7" fillId="0" borderId="1" xfId="0" applyFont="1" applyBorder="1" applyAlignment="1">
      <alignment horizontal="justify" vertical="center"/>
    </xf>
    <xf numFmtId="49" fontId="8" fillId="0" borderId="1" xfId="0" applyNumberFormat="1" applyFont="1" applyBorder="1" applyAlignment="1">
      <alignment horizontal="right"/>
    </xf>
    <xf numFmtId="0" fontId="54" fillId="3" borderId="0" xfId="0" applyFont="1" applyFill="1" applyBorder="1" applyAlignment="1">
      <alignment horizontal="right" vertical="center"/>
    </xf>
    <xf numFmtId="0" fontId="52" fillId="3" borderId="0" xfId="0" applyFont="1" applyFill="1" applyBorder="1" applyAlignment="1">
      <alignment horizontal="center" vertical="center" wrapText="1"/>
    </xf>
    <xf numFmtId="1" fontId="54" fillId="3" borderId="0" xfId="0" applyNumberFormat="1" applyFont="1" applyFill="1" applyBorder="1" applyAlignment="1">
      <alignment vertical="center"/>
    </xf>
    <xf numFmtId="49" fontId="54" fillId="3" borderId="0" xfId="0" applyNumberFormat="1" applyFont="1" applyFill="1" applyBorder="1" applyAlignment="1">
      <alignment horizontal="center" vertical="center" wrapText="1"/>
    </xf>
    <xf numFmtId="166" fontId="52" fillId="4" borderId="0" xfId="0" applyNumberFormat="1" applyFont="1" applyFill="1" applyBorder="1" applyAlignment="1">
      <alignment horizontal="center" vertical="center"/>
    </xf>
    <xf numFmtId="0" fontId="52" fillId="3" borderId="0" xfId="0" applyFont="1" applyFill="1" applyBorder="1" applyAlignment="1">
      <alignment horizontal="right" vertical="center"/>
    </xf>
    <xf numFmtId="166" fontId="52" fillId="3" borderId="0" xfId="0" applyNumberFormat="1" applyFont="1" applyFill="1" applyBorder="1" applyAlignment="1">
      <alignment horizontal="center" vertical="center"/>
    </xf>
    <xf numFmtId="166" fontId="37" fillId="3" borderId="0" xfId="0" applyNumberFormat="1" applyFont="1" applyFill="1" applyBorder="1" applyAlignment="1">
      <alignment horizontal="center" vertical="center"/>
    </xf>
    <xf numFmtId="0" fontId="52" fillId="4" borderId="0" xfId="0" applyFont="1" applyFill="1" applyBorder="1" applyAlignment="1">
      <alignment vertical="center" wrapText="1"/>
    </xf>
    <xf numFmtId="0" fontId="52" fillId="4" borderId="0" xfId="0" applyFont="1" applyFill="1" applyBorder="1" applyAlignment="1">
      <alignment vertical="center"/>
    </xf>
    <xf numFmtId="165" fontId="38" fillId="3" borderId="0" xfId="0" applyNumberFormat="1" applyFont="1" applyFill="1" applyBorder="1" applyAlignment="1">
      <alignment horizontal="right" vertical="center" wrapText="1"/>
    </xf>
    <xf numFmtId="0" fontId="38" fillId="4" borderId="0" xfId="0" applyFont="1" applyFill="1" applyBorder="1" applyAlignment="1">
      <alignment horizontal="justify" vertical="center" wrapText="1"/>
    </xf>
    <xf numFmtId="0" fontId="35" fillId="0" borderId="1" xfId="0" applyFont="1" applyBorder="1" applyAlignment="1">
      <alignment horizontal="right"/>
    </xf>
    <xf numFmtId="3" fontId="37" fillId="3" borderId="0" xfId="0" applyNumberFormat="1" applyFont="1" applyFill="1" applyAlignment="1">
      <alignment horizontal="right" vertical="center" wrapText="1"/>
    </xf>
    <xf numFmtId="166" fontId="0" fillId="0" borderId="0" xfId="0" applyNumberFormat="1" applyFill="1"/>
    <xf numFmtId="0" fontId="37" fillId="4" borderId="0" xfId="0" applyFont="1" applyFill="1" applyBorder="1" applyAlignment="1">
      <alignment horizontal="center" vertical="center"/>
    </xf>
    <xf numFmtId="0" fontId="48" fillId="4" borderId="0" xfId="0" applyFont="1" applyFill="1" applyBorder="1" applyAlignment="1">
      <alignment horizontal="center" vertical="center" wrapText="1"/>
    </xf>
    <xf numFmtId="0" fontId="48" fillId="4" borderId="0" xfId="0" applyFont="1" applyFill="1" applyBorder="1" applyAlignment="1">
      <alignment horizontal="center" vertical="center"/>
    </xf>
    <xf numFmtId="0" fontId="38" fillId="3" borderId="0" xfId="0" applyFont="1" applyFill="1" applyBorder="1" applyAlignment="1">
      <alignment horizontal="center" vertical="center" wrapText="1"/>
    </xf>
    <xf numFmtId="164" fontId="37" fillId="3" borderId="0" xfId="0" applyNumberFormat="1" applyFont="1" applyFill="1" applyBorder="1" applyAlignment="1">
      <alignment horizontal="right" vertical="center" wrapText="1"/>
    </xf>
    <xf numFmtId="164" fontId="37" fillId="3" borderId="0" xfId="0" applyNumberFormat="1" applyFont="1" applyFill="1" applyBorder="1" applyAlignment="1">
      <alignment horizontal="right"/>
    </xf>
    <xf numFmtId="3" fontId="38" fillId="3" borderId="0" xfId="0" applyNumberFormat="1" applyFont="1" applyFill="1" applyBorder="1" applyAlignment="1">
      <alignment horizontal="right"/>
    </xf>
    <xf numFmtId="0" fontId="48" fillId="4" borderId="0" xfId="0" applyFont="1" applyFill="1" applyBorder="1" applyAlignment="1">
      <alignment horizontal="center" vertical="center" wrapText="1"/>
    </xf>
    <xf numFmtId="3" fontId="48" fillId="4" borderId="0" xfId="0" applyNumberFormat="1" applyFont="1" applyFill="1" applyBorder="1" applyAlignment="1">
      <alignment horizontal="right" vertical="center" wrapText="1"/>
    </xf>
    <xf numFmtId="0" fontId="38" fillId="3" borderId="0" xfId="0" applyFont="1" applyFill="1" applyBorder="1" applyAlignment="1">
      <alignment horizontal="center" vertical="center" wrapText="1"/>
    </xf>
    <xf numFmtId="0" fontId="38" fillId="4" borderId="0" xfId="0" applyFont="1" applyFill="1" applyAlignment="1">
      <alignment horizontal="justify" vertical="center" wrapText="1"/>
    </xf>
    <xf numFmtId="0" fontId="37" fillId="4" borderId="0" xfId="0" applyFont="1" applyFill="1" applyAlignment="1">
      <alignment horizontal="justify" vertical="center" wrapText="1"/>
    </xf>
    <xf numFmtId="0" fontId="37" fillId="4" borderId="0" xfId="0" applyFont="1" applyFill="1" applyAlignment="1">
      <alignment horizontal="right" vertical="center" wrapText="1"/>
    </xf>
    <xf numFmtId="164" fontId="54" fillId="3" borderId="0" xfId="0" applyNumberFormat="1" applyFont="1" applyFill="1" applyBorder="1" applyAlignment="1">
      <alignment horizontal="center" vertical="center"/>
    </xf>
    <xf numFmtId="0" fontId="0" fillId="0" borderId="4" xfId="0" applyBorder="1"/>
    <xf numFmtId="0" fontId="61" fillId="0" borderId="0" xfId="0" applyFont="1" applyAlignment="1">
      <alignment horizontal="justify" vertical="center"/>
    </xf>
    <xf numFmtId="0" fontId="59" fillId="0" borderId="0" xfId="0" applyFont="1" applyAlignment="1">
      <alignment horizontal="justify" vertical="center"/>
    </xf>
    <xf numFmtId="0" fontId="37" fillId="4" borderId="0" xfId="0" applyFont="1" applyFill="1" applyAlignment="1">
      <alignment horizontal="center" vertical="center" wrapText="1"/>
    </xf>
    <xf numFmtId="0" fontId="37" fillId="4" borderId="0" xfId="0" applyFont="1" applyFill="1" applyBorder="1" applyAlignment="1">
      <alignment horizontal="center" vertical="center" wrapText="1"/>
    </xf>
    <xf numFmtId="0" fontId="37" fillId="4" borderId="0" xfId="0" applyFont="1" applyFill="1" applyBorder="1" applyAlignment="1">
      <alignment horizontal="center" vertical="center"/>
    </xf>
    <xf numFmtId="0" fontId="48" fillId="4" borderId="0" xfId="0" applyFont="1" applyFill="1" applyBorder="1" applyAlignment="1">
      <alignment horizontal="center" vertical="center" wrapText="1"/>
    </xf>
    <xf numFmtId="0" fontId="37" fillId="4" borderId="0" xfId="0" applyFont="1" applyFill="1" applyBorder="1" applyAlignment="1">
      <alignment vertical="center" wrapText="1"/>
    </xf>
    <xf numFmtId="0" fontId="38" fillId="3" borderId="0" xfId="0" applyFont="1" applyFill="1" applyBorder="1" applyAlignment="1">
      <alignment horizontal="center" vertical="center" wrapText="1"/>
    </xf>
    <xf numFmtId="0" fontId="48" fillId="4" borderId="0"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justify" vertical="center" wrapText="1"/>
    </xf>
    <xf numFmtId="0" fontId="37" fillId="4" borderId="0" xfId="0" applyFont="1" applyFill="1" applyBorder="1"/>
    <xf numFmtId="2" fontId="38" fillId="3" borderId="0" xfId="0" applyNumberFormat="1" applyFont="1" applyFill="1" applyBorder="1" applyAlignment="1">
      <alignment horizontal="center" vertical="center" wrapText="1"/>
    </xf>
    <xf numFmtId="0" fontId="63" fillId="0" borderId="1" xfId="0" applyFont="1" applyBorder="1"/>
    <xf numFmtId="49" fontId="37" fillId="4" borderId="0" xfId="0" applyNumberFormat="1" applyFont="1" applyFill="1" applyBorder="1" applyAlignment="1">
      <alignment horizontal="center" vertical="center" wrapText="1"/>
    </xf>
    <xf numFmtId="0" fontId="35" fillId="3" borderId="0" xfId="0" applyFont="1" applyFill="1" applyBorder="1" applyAlignment="1">
      <alignment vertical="center"/>
    </xf>
    <xf numFmtId="0" fontId="38" fillId="4" borderId="0" xfId="0" applyFont="1" applyFill="1" applyBorder="1" applyAlignment="1">
      <alignment vertical="center"/>
    </xf>
    <xf numFmtId="0" fontId="63" fillId="0" borderId="1" xfId="0" applyFont="1" applyBorder="1" applyAlignment="1">
      <alignment horizontal="right"/>
    </xf>
    <xf numFmtId="0" fontId="64" fillId="0" borderId="1" xfId="0" applyFont="1" applyBorder="1" applyAlignment="1">
      <alignment horizontal="right" vertical="center"/>
    </xf>
    <xf numFmtId="0" fontId="16" fillId="0" borderId="0" xfId="1"/>
    <xf numFmtId="0" fontId="16" fillId="0" borderId="0" xfId="1" applyFill="1"/>
    <xf numFmtId="0" fontId="16" fillId="0" borderId="0" xfId="1" applyFill="1" applyAlignment="1">
      <alignment wrapText="1"/>
    </xf>
    <xf numFmtId="0" fontId="38" fillId="3" borderId="0" xfId="0" applyFont="1" applyFill="1" applyBorder="1" applyAlignment="1">
      <alignment horizontal="center" vertical="center" wrapText="1"/>
    </xf>
    <xf numFmtId="0" fontId="38" fillId="0" borderId="0" xfId="0" applyFont="1" applyAlignment="1">
      <alignment horizontal="center" vertical="center" wrapText="1"/>
    </xf>
    <xf numFmtId="0" fontId="37" fillId="0" borderId="0" xfId="0" applyFont="1" applyFill="1" applyBorder="1" applyAlignment="1">
      <alignment horizontal="center" vertical="center"/>
    </xf>
    <xf numFmtId="3" fontId="37" fillId="0" borderId="0" xfId="0" applyNumberFormat="1" applyFont="1" applyFill="1" applyBorder="1" applyAlignment="1">
      <alignment horizontal="right" vertical="center" wrapText="1"/>
    </xf>
    <xf numFmtId="3" fontId="37" fillId="0" borderId="0" xfId="0" applyNumberFormat="1" applyFont="1" applyFill="1" applyBorder="1" applyAlignment="1">
      <alignment horizontal="right" vertical="center"/>
    </xf>
    <xf numFmtId="3" fontId="37" fillId="0" borderId="0" xfId="0" applyNumberFormat="1" applyFont="1" applyFill="1" applyBorder="1" applyAlignment="1">
      <alignment horizontal="center" vertical="center"/>
    </xf>
    <xf numFmtId="3" fontId="37" fillId="0" borderId="0" xfId="0" applyNumberFormat="1" applyFont="1" applyFill="1" applyBorder="1" applyAlignment="1">
      <alignment horizontal="center" vertical="center" wrapText="1"/>
    </xf>
    <xf numFmtId="167" fontId="0" fillId="0" borderId="0" xfId="0" applyNumberFormat="1"/>
    <xf numFmtId="165" fontId="50" fillId="3" borderId="0" xfId="0" applyNumberFormat="1" applyFont="1" applyFill="1" applyBorder="1" applyAlignment="1">
      <alignment horizontal="right" vertical="center" wrapText="1"/>
    </xf>
    <xf numFmtId="166" fontId="38" fillId="3" borderId="0" xfId="0" applyNumberFormat="1" applyFont="1" applyFill="1" applyBorder="1" applyAlignment="1">
      <alignment horizontal="right" vertical="center" wrapText="1"/>
    </xf>
    <xf numFmtId="0" fontId="48" fillId="4" borderId="0" xfId="0" applyFont="1" applyFill="1" applyBorder="1" applyAlignment="1">
      <alignment horizontal="center" vertical="center" wrapText="1"/>
    </xf>
    <xf numFmtId="3" fontId="48" fillId="4" borderId="0" xfId="0" applyNumberFormat="1" applyFont="1" applyFill="1" applyBorder="1" applyAlignment="1">
      <alignment horizontal="right" vertical="center" wrapText="1"/>
    </xf>
    <xf numFmtId="1" fontId="48" fillId="4" borderId="0" xfId="0" applyNumberFormat="1" applyFont="1" applyFill="1" applyBorder="1" applyAlignment="1">
      <alignment horizontal="center" vertical="center" wrapText="1"/>
    </xf>
    <xf numFmtId="0" fontId="48" fillId="4" borderId="0" xfId="0" applyFont="1" applyFill="1" applyBorder="1" applyAlignment="1">
      <alignment horizontal="center" vertical="center"/>
    </xf>
    <xf numFmtId="0" fontId="48" fillId="4" borderId="0" xfId="0" applyFont="1" applyFill="1" applyBorder="1" applyAlignment="1">
      <alignment horizontal="left" vertical="center"/>
    </xf>
    <xf numFmtId="0" fontId="37" fillId="4" borderId="0" xfId="0" applyFont="1" applyFill="1" applyBorder="1" applyAlignment="1">
      <alignment horizontal="center" vertical="center" wrapText="1"/>
    </xf>
    <xf numFmtId="0" fontId="66" fillId="0" borderId="0" xfId="0" applyFont="1" applyAlignment="1">
      <alignment horizontal="justify" vertical="center"/>
    </xf>
    <xf numFmtId="0" fontId="38" fillId="3" borderId="0" xfId="0" applyFont="1" applyFill="1" applyBorder="1" applyAlignment="1">
      <alignment horizontal="center" vertical="center" wrapText="1"/>
    </xf>
    <xf numFmtId="3" fontId="33" fillId="3" borderId="0" xfId="0" applyNumberFormat="1" applyFont="1" applyFill="1" applyBorder="1" applyAlignment="1">
      <alignment vertical="center"/>
    </xf>
    <xf numFmtId="1" fontId="48" fillId="4" borderId="0" xfId="0" applyNumberFormat="1" applyFont="1" applyFill="1" applyBorder="1" applyAlignment="1">
      <alignment horizontal="center" vertical="center" wrapText="1"/>
    </xf>
    <xf numFmtId="3" fontId="68" fillId="0" borderId="0" xfId="3" applyNumberFormat="1" applyFont="1"/>
    <xf numFmtId="1" fontId="48" fillId="4" borderId="0" xfId="0" applyNumberFormat="1" applyFont="1" applyFill="1" applyBorder="1" applyAlignment="1">
      <alignment horizontal="center" vertical="center" wrapText="1"/>
    </xf>
    <xf numFmtId="3" fontId="48" fillId="4" borderId="0" xfId="0" applyNumberFormat="1" applyFont="1" applyFill="1" applyBorder="1" applyAlignment="1">
      <alignment horizontal="right" vertical="center" wrapText="1"/>
    </xf>
    <xf numFmtId="1" fontId="48" fillId="4" borderId="0" xfId="0" applyNumberFormat="1" applyFont="1" applyFill="1" applyBorder="1" applyAlignment="1">
      <alignment horizontal="center" vertical="center" wrapText="1"/>
    </xf>
    <xf numFmtId="3" fontId="28" fillId="0" borderId="0" xfId="0" applyNumberFormat="1" applyFont="1" applyFill="1" applyBorder="1" applyAlignment="1">
      <alignment horizontal="right" vertical="center" wrapText="1"/>
    </xf>
    <xf numFmtId="3" fontId="38" fillId="0" borderId="0" xfId="0" applyNumberFormat="1" applyFont="1" applyFill="1" applyAlignment="1">
      <alignment horizontal="right" vertical="center" wrapText="1"/>
    </xf>
    <xf numFmtId="0" fontId="28" fillId="0" borderId="0" xfId="0" applyFont="1" applyFill="1" applyBorder="1" applyAlignment="1">
      <alignment horizontal="right" vertical="center" wrapText="1"/>
    </xf>
    <xf numFmtId="3" fontId="32" fillId="0" borderId="0" xfId="0" applyNumberFormat="1" applyFont="1" applyFill="1" applyBorder="1" applyAlignment="1">
      <alignment horizontal="right" vertical="center" wrapText="1"/>
    </xf>
    <xf numFmtId="3" fontId="37" fillId="0" borderId="0" xfId="0" applyNumberFormat="1" applyFont="1" applyFill="1" applyAlignment="1">
      <alignment horizontal="right" vertical="center" wrapText="1"/>
    </xf>
    <xf numFmtId="3" fontId="38" fillId="3" borderId="0" xfId="0" applyNumberFormat="1" applyFont="1" applyFill="1" applyAlignment="1">
      <alignment horizontal="right" vertical="center"/>
    </xf>
    <xf numFmtId="3" fontId="38" fillId="0" borderId="0" xfId="0" applyNumberFormat="1" applyFont="1" applyFill="1" applyAlignment="1">
      <alignment horizontal="right" vertical="center"/>
    </xf>
    <xf numFmtId="0" fontId="38" fillId="0" borderId="0" xfId="0" applyFont="1" applyFill="1" applyAlignment="1">
      <alignment horizontal="right" vertical="center"/>
    </xf>
    <xf numFmtId="3" fontId="37" fillId="0" borderId="0" xfId="0" applyNumberFormat="1" applyFont="1" applyFill="1" applyAlignment="1">
      <alignment vertical="center"/>
    </xf>
    <xf numFmtId="3" fontId="37" fillId="0" borderId="0" xfId="0" applyNumberFormat="1" applyFont="1" applyFill="1" applyAlignment="1">
      <alignment horizontal="right" vertical="center"/>
    </xf>
    <xf numFmtId="3" fontId="50" fillId="0" borderId="0" xfId="0" applyNumberFormat="1" applyFont="1" applyFill="1" applyAlignment="1">
      <alignment horizontal="right" vertical="center"/>
    </xf>
    <xf numFmtId="3" fontId="38" fillId="0" borderId="0" xfId="0" applyNumberFormat="1" applyFont="1" applyFill="1"/>
    <xf numFmtId="166" fontId="50" fillId="0" borderId="0" xfId="0" applyNumberFormat="1" applyFont="1" applyFill="1" applyAlignment="1">
      <alignment horizontal="center" vertical="center"/>
    </xf>
    <xf numFmtId="1" fontId="50" fillId="0" borderId="0" xfId="0" applyNumberFormat="1" applyFont="1" applyFill="1" applyAlignment="1">
      <alignment horizontal="center" vertical="center"/>
    </xf>
    <xf numFmtId="3" fontId="48" fillId="0" borderId="0" xfId="0" applyNumberFormat="1" applyFont="1" applyFill="1" applyAlignment="1">
      <alignment vertical="center"/>
    </xf>
    <xf numFmtId="3" fontId="48" fillId="0" borderId="0" xfId="0" applyNumberFormat="1" applyFont="1" applyFill="1" applyAlignment="1">
      <alignment horizontal="right" vertical="center"/>
    </xf>
    <xf numFmtId="1" fontId="48" fillId="0" borderId="0" xfId="0" applyNumberFormat="1" applyFont="1" applyFill="1" applyAlignment="1">
      <alignment horizontal="center" vertical="center"/>
    </xf>
    <xf numFmtId="1" fontId="38" fillId="0" borderId="0" xfId="0" applyNumberFormat="1" applyFont="1" applyFill="1" applyAlignment="1">
      <alignment horizontal="center" vertical="center"/>
    </xf>
    <xf numFmtId="1" fontId="37" fillId="0" borderId="0" xfId="0" applyNumberFormat="1" applyFont="1" applyFill="1" applyAlignment="1">
      <alignment horizontal="center" vertical="center"/>
    </xf>
    <xf numFmtId="0" fontId="38" fillId="0" borderId="0" xfId="0" applyFont="1" applyFill="1" applyAlignment="1">
      <alignment horizontal="right" vertical="center" wrapText="1"/>
    </xf>
    <xf numFmtId="0" fontId="37" fillId="0" borderId="0" xfId="0" applyFont="1" applyFill="1" applyAlignment="1">
      <alignment horizontal="right" vertical="center" wrapText="1"/>
    </xf>
    <xf numFmtId="166" fontId="38" fillId="0" borderId="0" xfId="0" applyNumberFormat="1" applyFont="1" applyFill="1" applyAlignment="1">
      <alignment horizontal="center" vertical="center" wrapText="1"/>
    </xf>
    <xf numFmtId="3" fontId="38" fillId="0" borderId="0" xfId="0" applyNumberFormat="1" applyFont="1" applyFill="1" applyAlignment="1">
      <alignment horizontal="center" vertical="center"/>
    </xf>
    <xf numFmtId="166" fontId="37" fillId="0" borderId="0" xfId="0" applyNumberFormat="1" applyFont="1" applyFill="1" applyAlignment="1">
      <alignment horizontal="center" vertical="center" wrapText="1"/>
    </xf>
    <xf numFmtId="3" fontId="37" fillId="0" borderId="0" xfId="0" applyNumberFormat="1" applyFont="1" applyFill="1" applyAlignment="1">
      <alignment horizontal="center" vertical="center"/>
    </xf>
    <xf numFmtId="0" fontId="37" fillId="0" borderId="0" xfId="0" applyFont="1" applyFill="1" applyAlignment="1">
      <alignment horizontal="right" vertical="center"/>
    </xf>
    <xf numFmtId="0" fontId="37" fillId="0" borderId="0" xfId="0" applyFont="1" applyFill="1" applyAlignment="1">
      <alignment horizontal="center" vertical="center" wrapText="1"/>
    </xf>
    <xf numFmtId="3" fontId="37" fillId="0" borderId="0" xfId="0" applyNumberFormat="1" applyFont="1" applyFill="1" applyAlignment="1">
      <alignment horizontal="center" vertical="center" wrapText="1"/>
    </xf>
    <xf numFmtId="3" fontId="54" fillId="0" borderId="0" xfId="0" applyNumberFormat="1" applyFont="1" applyFill="1" applyAlignment="1">
      <alignment horizontal="right" vertical="center"/>
    </xf>
    <xf numFmtId="3" fontId="52" fillId="0" borderId="0" xfId="0" applyNumberFormat="1" applyFont="1" applyFill="1" applyAlignment="1">
      <alignment horizontal="right" vertical="center"/>
    </xf>
    <xf numFmtId="3" fontId="50" fillId="0" borderId="0" xfId="0" applyNumberFormat="1" applyFont="1" applyFill="1" applyAlignment="1">
      <alignment horizontal="right" vertical="center" wrapText="1"/>
    </xf>
    <xf numFmtId="0" fontId="50" fillId="0" borderId="0" xfId="0" applyFont="1" applyFill="1" applyAlignment="1">
      <alignment horizontal="center" vertical="center" wrapText="1"/>
    </xf>
    <xf numFmtId="3" fontId="48" fillId="0" borderId="0" xfId="0" applyNumberFormat="1" applyFont="1" applyFill="1" applyAlignment="1">
      <alignment horizontal="right" vertical="center" wrapText="1"/>
    </xf>
    <xf numFmtId="0" fontId="48" fillId="0" borderId="0" xfId="0" applyFont="1" applyFill="1" applyAlignment="1">
      <alignment horizontal="center" vertical="center" wrapText="1"/>
    </xf>
    <xf numFmtId="1" fontId="48" fillId="4"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2" fillId="0" borderId="0" xfId="0" applyFont="1" applyFill="1" applyAlignment="1">
      <alignment horizontal="right" vertical="center"/>
    </xf>
    <xf numFmtId="3" fontId="72" fillId="0" borderId="0" xfId="0" applyNumberFormat="1" applyFont="1" applyFill="1" applyAlignment="1">
      <alignment horizontal="right" vertical="center" wrapText="1"/>
    </xf>
    <xf numFmtId="3" fontId="72" fillId="0" borderId="0" xfId="0" applyNumberFormat="1" applyFont="1" applyFill="1" applyAlignment="1">
      <alignment horizontal="center" vertical="center" wrapText="1"/>
    </xf>
    <xf numFmtId="0" fontId="72" fillId="0" borderId="0" xfId="0" applyFont="1" applyFill="1" applyAlignment="1">
      <alignment horizontal="center" vertical="center" wrapText="1"/>
    </xf>
    <xf numFmtId="3" fontId="73" fillId="0" borderId="0" xfId="0" applyNumberFormat="1" applyFont="1" applyFill="1" applyAlignment="1">
      <alignment horizontal="right" vertical="center" wrapText="1"/>
    </xf>
    <xf numFmtId="0" fontId="73" fillId="0" borderId="0" xfId="0" applyFont="1" applyFill="1" applyAlignment="1">
      <alignment horizontal="center" vertical="center" wrapText="1"/>
    </xf>
    <xf numFmtId="0" fontId="72" fillId="0" borderId="0" xfId="0" applyFont="1" applyFill="1" applyAlignment="1">
      <alignment horizontal="right" vertical="center" wrapText="1"/>
    </xf>
    <xf numFmtId="0" fontId="73" fillId="0" borderId="0" xfId="0" applyFont="1" applyFill="1" applyAlignment="1">
      <alignment horizontal="right" vertical="center" wrapText="1"/>
    </xf>
    <xf numFmtId="3" fontId="36" fillId="0" borderId="0" xfId="0" applyNumberFormat="1" applyFont="1" applyFill="1" applyAlignment="1">
      <alignment horizontal="right" vertical="center" wrapText="1"/>
    </xf>
    <xf numFmtId="0" fontId="36" fillId="0" borderId="0" xfId="0" applyFont="1" applyFill="1" applyAlignment="1">
      <alignment horizontal="center" vertical="center" wrapText="1"/>
    </xf>
    <xf numFmtId="0" fontId="69" fillId="0" borderId="0" xfId="0" applyFont="1" applyFill="1" applyAlignment="1">
      <alignment horizontal="center" vertical="center" wrapText="1"/>
    </xf>
    <xf numFmtId="3" fontId="69" fillId="0" borderId="0" xfId="0" applyNumberFormat="1" applyFont="1" applyFill="1" applyAlignment="1">
      <alignment horizontal="right" vertical="center" wrapText="1"/>
    </xf>
    <xf numFmtId="3" fontId="74" fillId="0" borderId="0" xfId="0" applyNumberFormat="1" applyFont="1" applyFill="1" applyAlignment="1">
      <alignment horizontal="right" vertical="center"/>
    </xf>
    <xf numFmtId="0" fontId="74" fillId="0" borderId="0" xfId="0" applyFont="1" applyFill="1" applyAlignment="1">
      <alignment horizontal="center" vertical="center" wrapText="1"/>
    </xf>
    <xf numFmtId="9" fontId="74" fillId="0" borderId="0" xfId="0" applyNumberFormat="1" applyFont="1" applyFill="1" applyAlignment="1">
      <alignment horizontal="center" vertical="center"/>
    </xf>
    <xf numFmtId="0" fontId="74" fillId="0" borderId="0" xfId="0" applyFont="1" applyFill="1" applyAlignment="1">
      <alignment horizontal="right" vertical="center"/>
    </xf>
    <xf numFmtId="0" fontId="74" fillId="0" borderId="0" xfId="0" applyFont="1" applyFill="1" applyAlignment="1">
      <alignment horizontal="right" vertical="center" wrapText="1"/>
    </xf>
    <xf numFmtId="0" fontId="0" fillId="0" borderId="0" xfId="0" applyFont="1" applyFill="1"/>
    <xf numFmtId="0" fontId="75" fillId="0" borderId="0" xfId="0" applyFont="1" applyFill="1" applyAlignment="1">
      <alignment horizontal="center" vertical="center" wrapText="1"/>
    </xf>
    <xf numFmtId="9" fontId="75" fillId="0" borderId="0" xfId="0" applyNumberFormat="1" applyFont="1" applyFill="1" applyAlignment="1">
      <alignment horizontal="center" vertical="center"/>
    </xf>
    <xf numFmtId="0" fontId="75" fillId="0" borderId="0" xfId="0" applyFont="1" applyFill="1" applyAlignment="1">
      <alignment horizontal="right" vertical="center"/>
    </xf>
    <xf numFmtId="0" fontId="75" fillId="0" borderId="0" xfId="0" applyFont="1" applyFill="1" applyAlignment="1">
      <alignment horizontal="right" vertical="center" wrapText="1"/>
    </xf>
    <xf numFmtId="3" fontId="75" fillId="0" borderId="0" xfId="0" applyNumberFormat="1" applyFont="1" applyFill="1" applyAlignment="1">
      <alignment horizontal="right" vertical="center"/>
    </xf>
    <xf numFmtId="0" fontId="74" fillId="0" borderId="0" xfId="0" applyFont="1" applyFill="1" applyAlignment="1">
      <alignment horizontal="center" vertical="center"/>
    </xf>
    <xf numFmtId="0" fontId="75" fillId="0" borderId="0" xfId="0" applyFont="1" applyFill="1" applyAlignment="1">
      <alignment horizontal="center" vertical="center"/>
    </xf>
    <xf numFmtId="3" fontId="70" fillId="0" borderId="0" xfId="0" applyNumberFormat="1" applyFont="1" applyFill="1" applyAlignment="1">
      <alignment horizontal="right" vertical="center"/>
    </xf>
    <xf numFmtId="0" fontId="70" fillId="0" borderId="0" xfId="0" applyFont="1" applyFill="1" applyAlignment="1">
      <alignment horizontal="center" vertical="center"/>
    </xf>
    <xf numFmtId="0" fontId="70" fillId="0" borderId="0" xfId="0" applyFont="1" applyFill="1" applyAlignment="1">
      <alignment horizontal="right" vertical="center"/>
    </xf>
    <xf numFmtId="0" fontId="71" fillId="0" borderId="0" xfId="0" applyFont="1" applyFill="1" applyAlignment="1">
      <alignment horizontal="center" vertical="center"/>
    </xf>
    <xf numFmtId="0" fontId="71" fillId="0" borderId="0" xfId="0" applyFont="1" applyFill="1" applyAlignment="1">
      <alignment horizontal="right" vertical="center"/>
    </xf>
    <xf numFmtId="3" fontId="71" fillId="0" borderId="0" xfId="0" applyNumberFormat="1" applyFont="1" applyFill="1" applyAlignment="1">
      <alignment horizontal="right" vertical="center"/>
    </xf>
    <xf numFmtId="0" fontId="36" fillId="0" borderId="0" xfId="0" applyFont="1" applyFill="1" applyAlignment="1">
      <alignment horizontal="right" vertical="center" wrapText="1"/>
    </xf>
    <xf numFmtId="0" fontId="69" fillId="0" borderId="0" xfId="0" applyFont="1" applyFill="1" applyAlignment="1">
      <alignment horizontal="right" vertical="center" wrapText="1"/>
    </xf>
    <xf numFmtId="0" fontId="37" fillId="4" borderId="0" xfId="0" applyFont="1" applyFill="1" applyBorder="1" applyAlignment="1">
      <alignment horizontal="center" vertical="center" wrapText="1"/>
    </xf>
    <xf numFmtId="0" fontId="37" fillId="4" borderId="0" xfId="0" applyFont="1" applyFill="1" applyAlignment="1">
      <alignment horizontal="center" vertical="center" wrapText="1"/>
    </xf>
    <xf numFmtId="0" fontId="48" fillId="4" borderId="0" xfId="0" applyFont="1" applyFill="1" applyBorder="1" applyAlignment="1">
      <alignment horizontal="center" vertical="center" wrapText="1"/>
    </xf>
    <xf numFmtId="0" fontId="37" fillId="4" borderId="0" xfId="0" applyFont="1" applyFill="1" applyBorder="1" applyAlignment="1">
      <alignment horizontal="center" vertical="center" wrapText="1"/>
    </xf>
    <xf numFmtId="0" fontId="37" fillId="4" borderId="0" xfId="0" applyFont="1" applyFill="1" applyAlignment="1">
      <alignment horizontal="center" vertical="center" wrapText="1"/>
    </xf>
    <xf numFmtId="0" fontId="48" fillId="4" borderId="0" xfId="0" applyFont="1" applyFill="1" applyBorder="1" applyAlignment="1">
      <alignment horizontal="center" vertical="center" wrapText="1"/>
    </xf>
    <xf numFmtId="0" fontId="48" fillId="4" borderId="0" xfId="0" applyFont="1" applyFill="1" applyBorder="1" applyAlignment="1">
      <alignment horizontal="center" vertical="center"/>
    </xf>
    <xf numFmtId="0" fontId="52" fillId="4" borderId="0" xfId="0" applyFont="1" applyFill="1" applyBorder="1" applyAlignment="1">
      <alignment horizontal="center" vertical="center"/>
    </xf>
    <xf numFmtId="0" fontId="52" fillId="4" borderId="0" xfId="0" applyFont="1" applyFill="1" applyBorder="1" applyAlignment="1">
      <alignment horizontal="center" vertical="center" wrapText="1"/>
    </xf>
    <xf numFmtId="49" fontId="37" fillId="4" borderId="0" xfId="0" applyNumberFormat="1" applyFont="1" applyFill="1" applyBorder="1" applyAlignment="1">
      <alignment horizontal="center" vertical="center" wrapText="1"/>
    </xf>
    <xf numFmtId="0" fontId="78" fillId="3" borderId="5" xfId="0" applyFont="1" applyFill="1" applyBorder="1"/>
    <xf numFmtId="0" fontId="79" fillId="3" borderId="6" xfId="0" applyFont="1" applyFill="1" applyBorder="1"/>
    <xf numFmtId="0" fontId="80" fillId="4" borderId="0" xfId="0" applyFont="1" applyFill="1" applyBorder="1" applyAlignment="1">
      <alignment horizontal="center" vertical="center" wrapText="1"/>
    </xf>
    <xf numFmtId="0" fontId="80" fillId="4" borderId="0" xfId="0" applyFont="1" applyFill="1" applyBorder="1" applyAlignment="1">
      <alignment horizontal="center" vertical="center"/>
    </xf>
    <xf numFmtId="0" fontId="79" fillId="3" borderId="5" xfId="0" applyFont="1" applyFill="1" applyBorder="1" applyAlignment="1">
      <alignment vertical="center" wrapText="1"/>
    </xf>
    <xf numFmtId="0" fontId="79" fillId="3" borderId="0" xfId="0" applyFont="1" applyFill="1" applyBorder="1" applyAlignment="1">
      <alignment horizontal="left" vertical="center" wrapText="1"/>
    </xf>
    <xf numFmtId="0" fontId="79" fillId="3" borderId="6" xfId="0" applyFont="1" applyFill="1" applyBorder="1" applyAlignment="1">
      <alignment vertical="center" wrapText="1"/>
    </xf>
    <xf numFmtId="0" fontId="80" fillId="5" borderId="6" xfId="0" applyFont="1" applyFill="1" applyBorder="1" applyAlignment="1">
      <alignment horizontal="center" vertical="center" wrapText="1"/>
    </xf>
    <xf numFmtId="0" fontId="83" fillId="5" borderId="0" xfId="0" applyFont="1" applyFill="1" applyAlignment="1">
      <alignment horizontal="center" vertical="center" wrapText="1"/>
    </xf>
    <xf numFmtId="0" fontId="77" fillId="0" borderId="0" xfId="0" applyFont="1" applyBorder="1" applyAlignment="1">
      <alignment vertical="center" wrapText="1"/>
    </xf>
    <xf numFmtId="0" fontId="83" fillId="5" borderId="0" xfId="0" applyFont="1" applyFill="1" applyBorder="1" applyAlignment="1">
      <alignment horizontal="center" vertical="center" wrapText="1"/>
    </xf>
    <xf numFmtId="0" fontId="80" fillId="5" borderId="0" xfId="0" applyFont="1" applyFill="1" applyBorder="1" applyAlignment="1">
      <alignment horizontal="center" vertical="center" wrapText="1"/>
    </xf>
    <xf numFmtId="0" fontId="79" fillId="0" borderId="0" xfId="0" applyFont="1" applyBorder="1" applyAlignment="1">
      <alignment vertical="center" wrapText="1"/>
    </xf>
    <xf numFmtId="0" fontId="65" fillId="0" borderId="0" xfId="0" applyFont="1" applyAlignment="1">
      <alignment horizontal="center" vertical="center"/>
    </xf>
    <xf numFmtId="0" fontId="76" fillId="0" borderId="0" xfId="1" applyFont="1" applyAlignment="1">
      <alignment horizontal="left" wrapText="1"/>
    </xf>
    <xf numFmtId="0" fontId="35" fillId="3" borderId="0" xfId="0" applyFont="1" applyFill="1" applyAlignment="1">
      <alignment horizontal="left" vertical="center" wrapText="1"/>
    </xf>
    <xf numFmtId="0" fontId="37" fillId="4" borderId="0" xfId="0" applyFont="1" applyFill="1" applyBorder="1" applyAlignment="1">
      <alignment horizontal="center" vertical="center" wrapText="1"/>
    </xf>
    <xf numFmtId="0" fontId="40" fillId="0" borderId="0" xfId="1" applyFont="1" applyAlignment="1">
      <alignment horizontal="left" vertical="center"/>
    </xf>
    <xf numFmtId="0" fontId="35" fillId="3" borderId="0" xfId="0" applyFont="1" applyFill="1" applyBorder="1" applyAlignment="1">
      <alignment horizontal="left" vertical="center"/>
    </xf>
    <xf numFmtId="0" fontId="37" fillId="4" borderId="0" xfId="0" applyFont="1" applyFill="1" applyAlignment="1">
      <alignment horizontal="center" vertical="center" wrapText="1"/>
    </xf>
    <xf numFmtId="0" fontId="37" fillId="3" borderId="0" xfId="0" applyFont="1" applyFill="1" applyAlignment="1">
      <alignment horizontal="left" vertical="center" wrapText="1"/>
    </xf>
    <xf numFmtId="0" fontId="60" fillId="0" borderId="0" xfId="0" applyFont="1" applyAlignment="1">
      <alignment horizontal="left" wrapText="1"/>
    </xf>
    <xf numFmtId="0" fontId="35" fillId="3" borderId="2" xfId="0" applyFont="1" applyFill="1" applyBorder="1" applyAlignment="1">
      <alignment vertical="center" wrapText="1"/>
    </xf>
    <xf numFmtId="0" fontId="35" fillId="3" borderId="0" xfId="0" applyFont="1" applyFill="1" applyBorder="1" applyAlignment="1">
      <alignment horizontal="left" vertical="center" wrapText="1"/>
    </xf>
    <xf numFmtId="0" fontId="37" fillId="4" borderId="0" xfId="0" applyFont="1" applyFill="1" applyBorder="1" applyAlignment="1">
      <alignment horizontal="center" vertical="center"/>
    </xf>
    <xf numFmtId="0" fontId="45" fillId="3" borderId="2" xfId="0" applyFont="1" applyFill="1" applyBorder="1" applyAlignment="1">
      <alignment horizontal="left" vertical="center" wrapText="1"/>
    </xf>
    <xf numFmtId="0" fontId="48" fillId="4" borderId="0" xfId="0" applyFont="1" applyFill="1" applyBorder="1" applyAlignment="1">
      <alignment horizontal="center" vertical="center" wrapText="1"/>
    </xf>
    <xf numFmtId="0" fontId="45" fillId="3" borderId="0" xfId="0" applyFont="1" applyFill="1" applyBorder="1" applyAlignment="1">
      <alignment vertical="center" wrapText="1"/>
    </xf>
    <xf numFmtId="0" fontId="62" fillId="0" borderId="0" xfId="0" applyFont="1" applyAlignment="1">
      <alignment horizontal="left" vertical="center" wrapText="1"/>
    </xf>
    <xf numFmtId="0" fontId="45" fillId="3" borderId="0" xfId="0" applyFont="1" applyFill="1" applyBorder="1" applyAlignment="1">
      <alignment horizontal="left" vertical="center" wrapText="1"/>
    </xf>
    <xf numFmtId="3" fontId="48" fillId="4" borderId="0" xfId="0" applyNumberFormat="1" applyFont="1" applyFill="1" applyBorder="1" applyAlignment="1">
      <alignment horizontal="right" vertical="center" wrapText="1"/>
    </xf>
    <xf numFmtId="1" fontId="48" fillId="4" borderId="0" xfId="0" applyNumberFormat="1" applyFont="1" applyFill="1" applyBorder="1" applyAlignment="1">
      <alignment horizontal="center" vertical="center" wrapText="1"/>
    </xf>
    <xf numFmtId="0" fontId="48" fillId="3" borderId="0" xfId="0" applyFont="1" applyFill="1" applyBorder="1" applyAlignment="1">
      <alignment horizontal="left" vertical="center" wrapText="1"/>
    </xf>
    <xf numFmtId="0" fontId="48" fillId="3" borderId="0" xfId="0" applyFont="1" applyFill="1" applyBorder="1" applyAlignment="1">
      <alignment horizontal="center" vertical="center" wrapText="1"/>
    </xf>
    <xf numFmtId="0" fontId="34" fillId="4" borderId="0" xfId="0" applyFont="1" applyFill="1" applyBorder="1" applyAlignment="1">
      <alignment horizontal="center" vertical="center"/>
    </xf>
    <xf numFmtId="0" fontId="48" fillId="4" borderId="0" xfId="0" applyFont="1" applyFill="1" applyBorder="1" applyAlignment="1">
      <alignment horizontal="center" vertical="center"/>
    </xf>
    <xf numFmtId="0" fontId="37" fillId="4" borderId="0" xfId="0" applyFont="1" applyFill="1" applyBorder="1" applyAlignment="1">
      <alignment horizontal="center"/>
    </xf>
    <xf numFmtId="0" fontId="40" fillId="0" borderId="0" xfId="0" applyFont="1" applyAlignment="1">
      <alignment horizontal="left" wrapText="1"/>
    </xf>
    <xf numFmtId="16" fontId="48" fillId="4" borderId="0" xfId="0" applyNumberFormat="1" applyFont="1" applyFill="1" applyBorder="1" applyAlignment="1">
      <alignment horizontal="center" vertical="center" wrapText="1"/>
    </xf>
    <xf numFmtId="49" fontId="48" fillId="4" borderId="0" xfId="0" applyNumberFormat="1" applyFont="1" applyFill="1" applyBorder="1" applyAlignment="1">
      <alignment horizontal="center" vertical="center" wrapText="1"/>
    </xf>
    <xf numFmtId="0" fontId="34" fillId="4" borderId="0" xfId="0" applyFont="1" applyFill="1" applyBorder="1" applyAlignment="1">
      <alignment horizontal="center"/>
    </xf>
    <xf numFmtId="0" fontId="48" fillId="4" borderId="0" xfId="0" applyFont="1" applyFill="1" applyBorder="1" applyAlignment="1">
      <alignment horizontal="center" vertical="top" wrapText="1"/>
    </xf>
    <xf numFmtId="0" fontId="35" fillId="3" borderId="0" xfId="0" applyFont="1" applyFill="1" applyBorder="1" applyAlignment="1">
      <alignment vertical="center" wrapText="1"/>
    </xf>
    <xf numFmtId="0" fontId="37" fillId="4" borderId="0" xfId="0" applyFont="1" applyFill="1" applyBorder="1" applyAlignment="1">
      <alignment vertical="center" wrapText="1"/>
    </xf>
    <xf numFmtId="0" fontId="35" fillId="3" borderId="0" xfId="0" applyFont="1" applyFill="1" applyBorder="1" applyAlignment="1">
      <alignment horizontal="justify" vertical="center" wrapText="1"/>
    </xf>
    <xf numFmtId="0" fontId="32" fillId="0" borderId="0" xfId="0" applyFont="1" applyFill="1" applyBorder="1" applyAlignment="1">
      <alignment horizontal="right" vertical="center" wrapText="1"/>
    </xf>
    <xf numFmtId="0" fontId="37" fillId="3" borderId="0" xfId="0" applyFont="1" applyFill="1" applyBorder="1" applyAlignment="1">
      <alignment horizontal="center" vertical="center" wrapText="1"/>
    </xf>
    <xf numFmtId="0" fontId="37" fillId="3" borderId="0" xfId="0" applyFont="1" applyFill="1" applyBorder="1" applyAlignment="1">
      <alignment horizontal="right" vertical="center" wrapText="1"/>
    </xf>
    <xf numFmtId="0" fontId="45" fillId="3" borderId="0" xfId="0" applyFont="1" applyFill="1" applyBorder="1" applyAlignment="1">
      <alignment horizontal="justify" vertical="center" wrapText="1"/>
    </xf>
    <xf numFmtId="0" fontId="37" fillId="3" borderId="0" xfId="0" applyFont="1" applyFill="1" applyBorder="1" applyAlignment="1">
      <alignment vertical="center"/>
    </xf>
    <xf numFmtId="0" fontId="35" fillId="3" borderId="3" xfId="0" applyFont="1" applyFill="1" applyBorder="1" applyAlignment="1">
      <alignment horizontal="justify" vertical="center" wrapText="1"/>
    </xf>
    <xf numFmtId="49" fontId="45" fillId="0" borderId="1" xfId="0" applyNumberFormat="1" applyFont="1" applyBorder="1" applyAlignment="1">
      <alignment horizontal="right"/>
    </xf>
    <xf numFmtId="0" fontId="52" fillId="4" borderId="0" xfId="0" applyFont="1" applyFill="1" applyBorder="1" applyAlignment="1">
      <alignment horizontal="center" vertical="center"/>
    </xf>
    <xf numFmtId="0" fontId="52" fillId="4" borderId="0"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5" fillId="3" borderId="0" xfId="0" applyFont="1" applyFill="1" applyBorder="1" applyAlignment="1">
      <alignment vertical="center"/>
    </xf>
    <xf numFmtId="0" fontId="84" fillId="3" borderId="0" xfId="0" applyFont="1" applyFill="1" applyBorder="1" applyAlignment="1">
      <alignment horizontal="justify" vertical="center" wrapText="1"/>
    </xf>
    <xf numFmtId="0" fontId="84" fillId="3" borderId="0" xfId="0" applyFont="1" applyFill="1" applyBorder="1" applyAlignment="1">
      <alignment vertical="center" wrapText="1"/>
    </xf>
    <xf numFmtId="0" fontId="77" fillId="3" borderId="0" xfId="0" applyFont="1" applyFill="1" applyBorder="1" applyAlignment="1">
      <alignment horizontal="justify" vertical="center" wrapText="1"/>
    </xf>
    <xf numFmtId="49" fontId="82" fillId="3" borderId="0" xfId="1" applyNumberFormat="1" applyFont="1" applyFill="1" applyBorder="1" applyAlignment="1">
      <alignment horizontal="justify" vertical="center" wrapText="1"/>
    </xf>
    <xf numFmtId="0" fontId="84" fillId="0" borderId="0" xfId="0" applyFont="1" applyBorder="1" applyAlignment="1">
      <alignment vertical="center" wrapText="1"/>
    </xf>
    <xf numFmtId="0" fontId="85" fillId="5" borderId="0" xfId="0" applyFont="1" applyFill="1" applyBorder="1" applyAlignment="1">
      <alignment horizontal="center" vertical="center" wrapText="1"/>
    </xf>
    <xf numFmtId="0" fontId="82" fillId="3" borderId="0" xfId="0" applyFont="1" applyFill="1" applyBorder="1" applyAlignment="1">
      <alignment horizontal="left" vertical="center" wrapText="1"/>
    </xf>
    <xf numFmtId="0" fontId="82" fillId="3" borderId="0" xfId="0" applyFont="1" applyFill="1" applyBorder="1" applyAlignment="1">
      <alignment vertical="center" wrapText="1"/>
    </xf>
    <xf numFmtId="0" fontId="86" fillId="3" borderId="0" xfId="0" applyFont="1" applyFill="1" applyBorder="1" applyAlignment="1">
      <alignment vertical="center" wrapText="1"/>
    </xf>
    <xf numFmtId="0" fontId="77" fillId="3" borderId="0" xfId="0" applyFont="1" applyFill="1" applyBorder="1" applyAlignment="1">
      <alignment vertical="center" wrapText="1"/>
    </xf>
    <xf numFmtId="0" fontId="80" fillId="5" borderId="0" xfId="0" applyFont="1" applyFill="1" applyBorder="1" applyAlignment="1">
      <alignment horizontal="center"/>
    </xf>
    <xf numFmtId="0" fontId="87" fillId="3" borderId="0" xfId="0" applyFont="1" applyFill="1" applyBorder="1" applyAlignment="1">
      <alignment horizontal="justify" vertical="center" wrapText="1"/>
    </xf>
    <xf numFmtId="0" fontId="81" fillId="3" borderId="0" xfId="0" applyFont="1" applyFill="1" applyBorder="1" applyAlignment="1">
      <alignment horizontal="justify" vertical="center" wrapText="1"/>
    </xf>
    <xf numFmtId="0" fontId="81" fillId="3" borderId="0" xfId="0" applyFont="1" applyFill="1" applyBorder="1" applyAlignment="1">
      <alignment horizontal="center" vertical="center" wrapText="1"/>
    </xf>
    <xf numFmtId="0" fontId="77" fillId="3" borderId="0" xfId="0" applyFont="1" applyFill="1" applyBorder="1" applyAlignment="1">
      <alignment horizontal="left"/>
    </xf>
    <xf numFmtId="0" fontId="79" fillId="3" borderId="0" xfId="0" applyFont="1" applyFill="1" applyBorder="1" applyAlignment="1">
      <alignment vertical="center" wrapText="1"/>
    </xf>
    <xf numFmtId="0" fontId="87" fillId="3" borderId="0" xfId="0" applyFont="1" applyFill="1" applyBorder="1" applyAlignment="1">
      <alignment vertical="center"/>
    </xf>
    <xf numFmtId="0" fontId="81" fillId="3" borderId="0" xfId="0" applyFont="1" applyFill="1" applyBorder="1" applyAlignment="1">
      <alignment vertical="center"/>
    </xf>
    <xf numFmtId="0" fontId="87" fillId="5" borderId="0" xfId="0" applyFont="1" applyFill="1" applyBorder="1" applyAlignment="1">
      <alignment vertical="center"/>
    </xf>
    <xf numFmtId="0" fontId="89" fillId="3" borderId="0" xfId="0" applyFont="1" applyFill="1" applyBorder="1" applyAlignment="1">
      <alignment vertical="center"/>
    </xf>
    <xf numFmtId="0" fontId="88" fillId="4" borderId="0" xfId="0" applyFont="1" applyFill="1" applyBorder="1" applyAlignment="1">
      <alignment horizontal="center" vertical="center" wrapText="1"/>
    </xf>
    <xf numFmtId="0" fontId="81" fillId="6" borderId="0" xfId="0" applyFont="1" applyFill="1" applyBorder="1" applyAlignment="1">
      <alignment vertical="center" wrapText="1"/>
    </xf>
    <xf numFmtId="0" fontId="81" fillId="3" borderId="0" xfId="0" applyFont="1" applyFill="1" applyBorder="1" applyAlignment="1">
      <alignment vertical="center" wrapText="1"/>
    </xf>
    <xf numFmtId="0" fontId="83" fillId="5" borderId="0" xfId="0" applyFont="1" applyFill="1" applyBorder="1" applyAlignment="1">
      <alignment horizontal="center" vertical="center" wrapText="1"/>
    </xf>
    <xf numFmtId="0" fontId="38" fillId="3" borderId="0" xfId="0" applyFont="1" applyFill="1" applyAlignment="1">
      <alignment vertical="center" wrapText="1"/>
    </xf>
    <xf numFmtId="0" fontId="38" fillId="4" borderId="0" xfId="0" applyFont="1" applyFill="1" applyAlignment="1">
      <alignment vertical="center" wrapText="1"/>
    </xf>
    <xf numFmtId="0" fontId="88" fillId="0" borderId="0" xfId="0" applyFont="1" applyBorder="1" applyAlignment="1">
      <alignment vertical="center" wrapText="1"/>
    </xf>
    <xf numFmtId="0" fontId="88" fillId="3" borderId="0" xfId="0" applyFont="1" applyFill="1" applyBorder="1" applyAlignment="1">
      <alignment vertical="center" wrapText="1"/>
    </xf>
    <xf numFmtId="0" fontId="81" fillId="0" borderId="0" xfId="0" applyFont="1" applyBorder="1" applyAlignment="1">
      <alignment vertical="center" wrapText="1"/>
    </xf>
    <xf numFmtId="0" fontId="90" fillId="5" borderId="0" xfId="0" applyFont="1" applyFill="1" applyBorder="1" applyAlignment="1">
      <alignment horizontal="center" vertical="center" wrapText="1"/>
    </xf>
    <xf numFmtId="0" fontId="82" fillId="3" borderId="0" xfId="0" applyFont="1" applyFill="1" applyBorder="1" applyAlignment="1">
      <alignment horizontal="justify" vertical="center" wrapText="1"/>
    </xf>
    <xf numFmtId="0" fontId="86" fillId="4" borderId="0" xfId="0" applyFont="1" applyFill="1" applyBorder="1" applyAlignment="1">
      <alignment horizontal="center" vertical="center" wrapText="1"/>
    </xf>
    <xf numFmtId="0" fontId="79" fillId="0" borderId="0" xfId="0" applyFont="1" applyFill="1" applyBorder="1"/>
    <xf numFmtId="0" fontId="91" fillId="0" borderId="0" xfId="0" applyFont="1" applyBorder="1" applyAlignment="1">
      <alignment vertical="center" wrapText="1"/>
    </xf>
    <xf numFmtId="0" fontId="92" fillId="0" borderId="0" xfId="0" applyFont="1" applyFill="1" applyAlignment="1">
      <alignment horizontal="left" wrapText="1"/>
    </xf>
    <xf numFmtId="0" fontId="92" fillId="0" borderId="0" xfId="0" applyFont="1" applyFill="1"/>
    <xf numFmtId="0" fontId="92" fillId="0" borderId="0" xfId="0" applyFont="1"/>
    <xf numFmtId="0" fontId="93" fillId="0" borderId="0" xfId="0" applyFont="1"/>
    <xf numFmtId="0" fontId="86" fillId="5" borderId="0" xfId="0" applyFont="1" applyFill="1" applyBorder="1" applyAlignment="1">
      <alignment horizontal="center" vertical="center" wrapText="1"/>
    </xf>
    <xf numFmtId="0" fontId="94" fillId="3" borderId="0" xfId="0" applyFont="1" applyFill="1" applyBorder="1" applyAlignment="1">
      <alignment vertical="center" wrapText="1"/>
    </xf>
    <xf numFmtId="0" fontId="86" fillId="3" borderId="5" xfId="0" applyFont="1" applyFill="1" applyBorder="1" applyAlignment="1">
      <alignment vertical="center" wrapText="1"/>
    </xf>
    <xf numFmtId="0" fontId="77" fillId="3" borderId="7" xfId="0" applyFont="1" applyFill="1" applyBorder="1" applyAlignment="1">
      <alignment horizontal="justify" vertical="center" wrapText="1"/>
    </xf>
    <xf numFmtId="0" fontId="94" fillId="3" borderId="7" xfId="0" applyFont="1" applyFill="1" applyBorder="1" applyAlignment="1">
      <alignment vertical="center" wrapText="1"/>
    </xf>
    <xf numFmtId="0" fontId="77" fillId="3" borderId="7" xfId="0" applyFont="1" applyFill="1" applyBorder="1" applyAlignment="1">
      <alignment vertical="center" wrapText="1"/>
    </xf>
    <xf numFmtId="0" fontId="90" fillId="3" borderId="0" xfId="0" applyFont="1" applyFill="1" applyBorder="1" applyAlignment="1">
      <alignment horizontal="left" vertical="center" wrapText="1"/>
    </xf>
    <xf numFmtId="0" fontId="80" fillId="3" borderId="0" xfId="0" applyFont="1" applyFill="1" applyBorder="1" applyAlignment="1">
      <alignment vertical="center" wrapText="1"/>
    </xf>
    <xf numFmtId="0" fontId="88" fillId="5" borderId="0" xfId="0" applyFont="1" applyFill="1" applyBorder="1" applyAlignment="1">
      <alignment vertical="center" wrapText="1"/>
    </xf>
    <xf numFmtId="0" fontId="87" fillId="5" borderId="0" xfId="0" applyFont="1" applyFill="1" applyBorder="1" applyAlignment="1">
      <alignment horizontal="center" vertical="center" wrapText="1"/>
    </xf>
    <xf numFmtId="0" fontId="95" fillId="5" borderId="0" xfId="0" applyFont="1" applyFill="1" applyBorder="1" applyAlignment="1">
      <alignment horizontal="center" vertical="center" wrapText="1"/>
    </xf>
    <xf numFmtId="0" fontId="87" fillId="5" borderId="0" xfId="0" applyFont="1" applyFill="1" applyBorder="1" applyAlignment="1">
      <alignment horizontal="center" vertical="center" wrapText="1"/>
    </xf>
    <xf numFmtId="0" fontId="95" fillId="5" borderId="0" xfId="0" applyFont="1" applyFill="1" applyBorder="1" applyAlignment="1">
      <alignment horizontal="center" vertical="center" wrapText="1"/>
    </xf>
    <xf numFmtId="0" fontId="77" fillId="0" borderId="0" xfId="0" applyFont="1" applyBorder="1" applyAlignment="1">
      <alignment vertical="center"/>
    </xf>
    <xf numFmtId="0" fontId="77" fillId="3" borderId="0" xfId="0" applyFont="1" applyFill="1" applyBorder="1" applyAlignment="1">
      <alignment vertical="center"/>
    </xf>
    <xf numFmtId="0" fontId="77" fillId="3" borderId="0" xfId="0" applyFont="1" applyFill="1" applyBorder="1"/>
    <xf numFmtId="0" fontId="80" fillId="4" borderId="0" xfId="0" applyFont="1" applyFill="1" applyBorder="1" applyAlignment="1">
      <alignment horizontal="center" vertical="center" wrapText="1"/>
    </xf>
    <xf numFmtId="0" fontId="90" fillId="5" borderId="0" xfId="0" applyFont="1" applyFill="1" applyBorder="1" applyAlignment="1">
      <alignment horizontal="center" vertical="center" wrapText="1"/>
    </xf>
    <xf numFmtId="0" fontId="82" fillId="3" borderId="0" xfId="0" applyFont="1" applyFill="1" applyBorder="1" applyAlignment="1">
      <alignment vertical="center"/>
    </xf>
    <xf numFmtId="0" fontId="88" fillId="5" borderId="0" xfId="0" applyFont="1" applyFill="1" applyBorder="1" applyAlignment="1">
      <alignment horizontal="center" vertical="center" wrapText="1"/>
    </xf>
    <xf numFmtId="0" fontId="80" fillId="5" borderId="0" xfId="0" applyFont="1" applyFill="1" applyBorder="1" applyAlignment="1">
      <alignment horizontal="center" vertical="center" wrapText="1"/>
    </xf>
    <xf numFmtId="0" fontId="88" fillId="3" borderId="0" xfId="0" applyFont="1" applyFill="1" applyBorder="1"/>
    <xf numFmtId="0" fontId="88" fillId="5" borderId="0" xfId="0" applyFont="1" applyFill="1" applyBorder="1" applyAlignment="1">
      <alignment vertical="center"/>
    </xf>
    <xf numFmtId="0" fontId="88" fillId="3" borderId="0" xfId="0" applyFont="1" applyFill="1" applyBorder="1" applyAlignment="1">
      <alignment vertical="center"/>
    </xf>
    <xf numFmtId="0" fontId="80" fillId="5" borderId="0" xfId="0" applyFont="1" applyFill="1" applyBorder="1" applyAlignment="1">
      <alignment vertical="center"/>
    </xf>
    <xf numFmtId="0" fontId="80" fillId="3" borderId="0" xfId="0" applyFont="1" applyFill="1" applyBorder="1" applyAlignment="1">
      <alignment vertical="center"/>
    </xf>
    <xf numFmtId="0" fontId="79" fillId="3" borderId="0" xfId="0" applyFont="1" applyFill="1" applyBorder="1" applyAlignment="1">
      <alignment vertical="center"/>
    </xf>
    <xf numFmtId="0" fontId="95" fillId="4" borderId="0" xfId="0" applyFont="1" applyFill="1" applyBorder="1" applyAlignment="1">
      <alignment horizontal="center" vertical="center" wrapText="1"/>
    </xf>
    <xf numFmtId="0" fontId="87" fillId="3" borderId="0" xfId="0" applyFont="1" applyFill="1" applyBorder="1" applyAlignment="1">
      <alignment vertical="center" wrapText="1"/>
    </xf>
    <xf numFmtId="0" fontId="95" fillId="3" borderId="0" xfId="0" applyFont="1" applyFill="1" applyBorder="1" applyAlignment="1">
      <alignment vertical="center"/>
    </xf>
    <xf numFmtId="0" fontId="95" fillId="3" borderId="0" xfId="0" applyFont="1" applyFill="1" applyBorder="1" applyAlignment="1">
      <alignment vertical="center"/>
    </xf>
    <xf numFmtId="0" fontId="95" fillId="5" borderId="0" xfId="0" applyFont="1" applyFill="1" applyBorder="1" applyAlignment="1">
      <alignment horizontal="center" vertical="center"/>
    </xf>
    <xf numFmtId="0" fontId="89" fillId="3" borderId="0" xfId="0" applyFont="1" applyFill="1" applyBorder="1" applyAlignment="1">
      <alignment horizontal="left" vertical="center"/>
    </xf>
    <xf numFmtId="0" fontId="96" fillId="0" borderId="0" xfId="0" applyFont="1"/>
    <xf numFmtId="0" fontId="97" fillId="0" borderId="0" xfId="0" applyFont="1"/>
  </cellXfs>
  <cellStyles count="4">
    <cellStyle name="Hyperlink" xfId="1" builtinId="8"/>
    <cellStyle name="Normal" xfId="0" builtinId="0"/>
    <cellStyle name="Normal 2" xfId="2"/>
    <cellStyle name="Normal 3" xfId="3"/>
  </cellStyles>
  <dxfs count="0"/>
  <tableStyles count="0" defaultTableStyle="TableStyleMedium2" defaultPivotStyle="PivotStyleLight16"/>
  <colors>
    <mruColors>
      <color rgb="FF2E74B5"/>
      <color rgb="FFF3F7FB"/>
      <color rgb="FFDEEA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1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2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3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4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59.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0.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1.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2.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3.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4.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5.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66.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7.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8.xml.rels><?xml version="1.0" encoding="UTF-8" standalone="yes"?>
<Relationships xmlns="http://schemas.openxmlformats.org/package/2006/relationships"><Relationship Id="rId1" Type="http://schemas.openxmlformats.org/officeDocument/2006/relationships/hyperlink" Target="#'Pregled tabela'!A1"/></Relationships>
</file>

<file path=xl/drawings/_rels/drawing9.xml.rels><?xml version="1.0" encoding="UTF-8" standalone="yes"?>
<Relationships xmlns="http://schemas.openxmlformats.org/package/2006/relationships"><Relationship Id="rId1" Type="http://schemas.openxmlformats.org/officeDocument/2006/relationships/hyperlink" Target="#'Pregled tabela'!A1"/></Relationships>
</file>

<file path=xl/drawings/drawing1.xml><?xml version="1.0" encoding="utf-8"?>
<xdr:wsDr xmlns:xdr="http://schemas.openxmlformats.org/drawingml/2006/spreadsheetDrawing" xmlns:a="http://schemas.openxmlformats.org/drawingml/2006/main">
  <xdr:twoCellAnchor>
    <xdr:from>
      <xdr:col>8</xdr:col>
      <xdr:colOff>38100</xdr:colOff>
      <xdr:row>1</xdr:row>
      <xdr:rowOff>9525</xdr:rowOff>
    </xdr:from>
    <xdr:to>
      <xdr:col>8</xdr:col>
      <xdr:colOff>552450</xdr:colOff>
      <xdr:row>1</xdr:row>
      <xdr:rowOff>180975</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355F6449-0BDE-4090-9F64-86557948361D}"/>
            </a:ext>
          </a:extLst>
        </xdr:cNvPr>
        <xdr:cNvSpPr/>
      </xdr:nvSpPr>
      <xdr:spPr>
        <a:xfrm>
          <a:off x="83058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343536A2-FA1B-4F01-B72F-9FD2A280E5BC}"/>
            </a:ext>
          </a:extLst>
        </xdr:cNvPr>
        <xdr:cNvSpPr/>
      </xdr:nvSpPr>
      <xdr:spPr>
        <a:xfrm>
          <a:off x="11801475" y="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7382F47C-B0B1-4277-82BB-6D8725D39B89}"/>
            </a:ext>
          </a:extLst>
        </xdr:cNvPr>
        <xdr:cNvSpPr/>
      </xdr:nvSpPr>
      <xdr:spPr>
        <a:xfrm>
          <a:off x="116967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36EF0146-C7BF-4E7A-8620-8D253833720B}"/>
            </a:ext>
          </a:extLst>
        </xdr:cNvPr>
        <xdr:cNvSpPr/>
      </xdr:nvSpPr>
      <xdr:spPr>
        <a:xfrm>
          <a:off x="11572875" y="3905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AC9D5710-C9A1-4250-BBA8-357311497ACF}"/>
            </a:ext>
          </a:extLst>
        </xdr:cNvPr>
        <xdr:cNvSpPr/>
      </xdr:nvSpPr>
      <xdr:spPr>
        <a:xfrm>
          <a:off x="119253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167829B3-03D8-4279-AD2C-C9592B756EFE}"/>
            </a:ext>
          </a:extLst>
        </xdr:cNvPr>
        <xdr:cNvSpPr/>
      </xdr:nvSpPr>
      <xdr:spPr>
        <a:xfrm>
          <a:off x="10620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5A7F7AEE-6197-452F-9701-04E0758615D3}"/>
            </a:ext>
          </a:extLst>
        </xdr:cNvPr>
        <xdr:cNvSpPr/>
      </xdr:nvSpPr>
      <xdr:spPr>
        <a:xfrm>
          <a:off x="8305800" y="3810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DA685BEF-C0B6-490F-B8AB-E8A9C23FC40E}"/>
            </a:ext>
          </a:extLst>
        </xdr:cNvPr>
        <xdr:cNvSpPr/>
      </xdr:nvSpPr>
      <xdr:spPr>
        <a:xfrm>
          <a:off x="11296650" y="3810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0F893830-2F86-4E90-8C04-F797D3A8F8F1}"/>
            </a:ext>
          </a:extLst>
        </xdr:cNvPr>
        <xdr:cNvSpPr/>
      </xdr:nvSpPr>
      <xdr:spPr>
        <a:xfrm>
          <a:off x="86106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E9455A0A-2733-41C0-B32D-529F62CB5AB7}"/>
            </a:ext>
          </a:extLst>
        </xdr:cNvPr>
        <xdr:cNvSpPr/>
      </xdr:nvSpPr>
      <xdr:spPr>
        <a:xfrm>
          <a:off x="112680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21567317-357E-490D-BC95-C8CEC8E0F7E3}"/>
            </a:ext>
          </a:extLst>
        </xdr:cNvPr>
        <xdr:cNvSpPr/>
      </xdr:nvSpPr>
      <xdr:spPr>
        <a:xfrm>
          <a:off x="111156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38100</xdr:colOff>
      <xdr:row>1</xdr:row>
      <xdr:rowOff>9525</xdr:rowOff>
    </xdr:from>
    <xdr:to>
      <xdr:col>7</xdr:col>
      <xdr:colOff>552450</xdr:colOff>
      <xdr:row>1</xdr:row>
      <xdr:rowOff>180975</xdr:rowOff>
    </xdr:to>
    <xdr:sp macro="" textlink="">
      <xdr:nvSpPr>
        <xdr:cNvPr id="5" name="Arrow: Left 4">
          <a:hlinkClick xmlns:r="http://schemas.openxmlformats.org/officeDocument/2006/relationships" r:id="rId1"/>
          <a:extLst>
            <a:ext uri="{FF2B5EF4-FFF2-40B4-BE49-F238E27FC236}">
              <a16:creationId xmlns="" xmlns:a16="http://schemas.microsoft.com/office/drawing/2014/main" id="{C92DACE0-F08A-4BE1-B148-4D7A36325724}"/>
            </a:ext>
          </a:extLst>
        </xdr:cNvPr>
        <xdr:cNvSpPr/>
      </xdr:nvSpPr>
      <xdr:spPr>
        <a:xfrm>
          <a:off x="81534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4" name="Arrow: Left 3">
          <a:hlinkClick xmlns:r="http://schemas.openxmlformats.org/officeDocument/2006/relationships" r:id="rId1"/>
          <a:extLst>
            <a:ext uri="{FF2B5EF4-FFF2-40B4-BE49-F238E27FC236}">
              <a16:creationId xmlns="" xmlns:a16="http://schemas.microsoft.com/office/drawing/2014/main" id="{6A06E9A1-3C30-4D7E-8D02-24342E81A162}"/>
            </a:ext>
          </a:extLst>
        </xdr:cNvPr>
        <xdr:cNvSpPr/>
      </xdr:nvSpPr>
      <xdr:spPr>
        <a:xfrm>
          <a:off x="94583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B047C46A-F6CD-4DEF-A067-8F3C2AD98B0F}"/>
            </a:ext>
          </a:extLst>
        </xdr:cNvPr>
        <xdr:cNvSpPr/>
      </xdr:nvSpPr>
      <xdr:spPr>
        <a:xfrm>
          <a:off x="104679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FC40DB13-903B-45F9-9E14-7C9B4A14D588}"/>
            </a:ext>
          </a:extLst>
        </xdr:cNvPr>
        <xdr:cNvSpPr/>
      </xdr:nvSpPr>
      <xdr:spPr>
        <a:xfrm>
          <a:off x="12163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12DD7E23-B1DD-42F6-9F30-A9BA48FC4F7B}"/>
            </a:ext>
          </a:extLst>
        </xdr:cNvPr>
        <xdr:cNvSpPr/>
      </xdr:nvSpPr>
      <xdr:spPr>
        <a:xfrm>
          <a:off x="110585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D378E0A0-C3F8-4AF6-B976-C06E4828A060}"/>
            </a:ext>
          </a:extLst>
        </xdr:cNvPr>
        <xdr:cNvSpPr/>
      </xdr:nvSpPr>
      <xdr:spPr>
        <a:xfrm>
          <a:off x="102774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1903B9BB-DE41-4ACD-9768-41C4F462763F}"/>
            </a:ext>
          </a:extLst>
        </xdr:cNvPr>
        <xdr:cNvSpPr/>
      </xdr:nvSpPr>
      <xdr:spPr>
        <a:xfrm>
          <a:off x="120777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C53DC629-A565-46FD-8C80-D995F05DF0B0}"/>
            </a:ext>
          </a:extLst>
        </xdr:cNvPr>
        <xdr:cNvSpPr/>
      </xdr:nvSpPr>
      <xdr:spPr>
        <a:xfrm>
          <a:off x="101631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982F9C4F-77BB-4597-A0D1-F321A986747F}"/>
            </a:ext>
          </a:extLst>
        </xdr:cNvPr>
        <xdr:cNvSpPr/>
      </xdr:nvSpPr>
      <xdr:spPr>
        <a:xfrm>
          <a:off x="96678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2E232B7E-E2F8-4076-8712-EF723CF08FD0}"/>
            </a:ext>
          </a:extLst>
        </xdr:cNvPr>
        <xdr:cNvSpPr/>
      </xdr:nvSpPr>
      <xdr:spPr>
        <a:xfrm>
          <a:off x="95916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75B42950-9EF3-491B-AB6C-E930C3B803F4}"/>
            </a:ext>
          </a:extLst>
        </xdr:cNvPr>
        <xdr:cNvSpPr/>
      </xdr:nvSpPr>
      <xdr:spPr>
        <a:xfrm>
          <a:off x="95250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47625</xdr:colOff>
      <xdr:row>1</xdr:row>
      <xdr:rowOff>19050</xdr:rowOff>
    </xdr:from>
    <xdr:to>
      <xdr:col>12</xdr:col>
      <xdr:colOff>561975</xdr:colOff>
      <xdr:row>2</xdr:row>
      <xdr:rowOff>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FF1DA68A-8636-4C4C-BC1C-609DE9D4BE9A}"/>
            </a:ext>
          </a:extLst>
        </xdr:cNvPr>
        <xdr:cNvSpPr/>
      </xdr:nvSpPr>
      <xdr:spPr>
        <a:xfrm>
          <a:off x="10553700" y="20955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7C532942-540D-45B9-B500-3DCF541BC7EC}"/>
            </a:ext>
          </a:extLst>
        </xdr:cNvPr>
        <xdr:cNvSpPr/>
      </xdr:nvSpPr>
      <xdr:spPr>
        <a:xfrm>
          <a:off x="95631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CE1DF67D-37E0-4D50-A218-3B0C0165B174}"/>
            </a:ext>
          </a:extLst>
        </xdr:cNvPr>
        <xdr:cNvSpPr/>
      </xdr:nvSpPr>
      <xdr:spPr>
        <a:xfrm>
          <a:off x="9667875" y="3810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52A06F10-1EE8-4104-BB2C-BE0995D91FF7}"/>
            </a:ext>
          </a:extLst>
        </xdr:cNvPr>
        <xdr:cNvSpPr/>
      </xdr:nvSpPr>
      <xdr:spPr>
        <a:xfrm>
          <a:off x="98202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6" name="Arrow: Left 5">
          <a:hlinkClick xmlns:r="http://schemas.openxmlformats.org/officeDocument/2006/relationships" r:id="rId1"/>
          <a:extLst>
            <a:ext uri="{FF2B5EF4-FFF2-40B4-BE49-F238E27FC236}">
              <a16:creationId xmlns="" xmlns:a16="http://schemas.microsoft.com/office/drawing/2014/main" id="{0FB2E968-8E54-4BD9-AAD1-56A3D5E964D0}"/>
            </a:ext>
          </a:extLst>
        </xdr:cNvPr>
        <xdr:cNvSpPr/>
      </xdr:nvSpPr>
      <xdr:spPr>
        <a:xfrm>
          <a:off x="96583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D05870CE-2C80-48ED-9523-661298B4FE06}"/>
            </a:ext>
          </a:extLst>
        </xdr:cNvPr>
        <xdr:cNvSpPr/>
      </xdr:nvSpPr>
      <xdr:spPr>
        <a:xfrm>
          <a:off x="9305925"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AFC6993A-650B-4098-93FC-94BA8C557B8E}"/>
            </a:ext>
          </a:extLst>
        </xdr:cNvPr>
        <xdr:cNvSpPr/>
      </xdr:nvSpPr>
      <xdr:spPr>
        <a:xfrm>
          <a:off x="120681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4A8DB4B3-477E-4ED8-A8EF-A25932F7DA3B}"/>
            </a:ext>
          </a:extLst>
        </xdr:cNvPr>
        <xdr:cNvSpPr/>
      </xdr:nvSpPr>
      <xdr:spPr>
        <a:xfrm>
          <a:off x="98107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612C913D-99C5-4DAA-ABC1-3A3115A42448}"/>
            </a:ext>
          </a:extLst>
        </xdr:cNvPr>
        <xdr:cNvSpPr/>
      </xdr:nvSpPr>
      <xdr:spPr>
        <a:xfrm>
          <a:off x="10239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10985169-739B-4836-AF32-8EA4E13BEF75}"/>
            </a:ext>
          </a:extLst>
        </xdr:cNvPr>
        <xdr:cNvSpPr/>
      </xdr:nvSpPr>
      <xdr:spPr>
        <a:xfrm>
          <a:off x="12144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8A0D3ADC-6FC9-46C6-84E9-DFFF2056FFF8}"/>
            </a:ext>
          </a:extLst>
        </xdr:cNvPr>
        <xdr:cNvSpPr/>
      </xdr:nvSpPr>
      <xdr:spPr>
        <a:xfrm>
          <a:off x="12144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38100</xdr:colOff>
      <xdr:row>1</xdr:row>
      <xdr:rowOff>19050</xdr:rowOff>
    </xdr:from>
    <xdr:to>
      <xdr:col>12</xdr:col>
      <xdr:colOff>552450</xdr:colOff>
      <xdr:row>1</xdr:row>
      <xdr:rowOff>190500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38112D47-F943-408E-9EE3-035ACF316289}"/>
            </a:ext>
          </a:extLst>
        </xdr:cNvPr>
        <xdr:cNvSpPr/>
      </xdr:nvSpPr>
      <xdr:spPr>
        <a:xfrm>
          <a:off x="11258550" y="20955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92421A6E-AD65-4CEA-B440-B306093ACBD8}"/>
            </a:ext>
          </a:extLst>
        </xdr:cNvPr>
        <xdr:cNvSpPr/>
      </xdr:nvSpPr>
      <xdr:spPr>
        <a:xfrm>
          <a:off x="78676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253A41D4-873F-44F8-8BB9-DF061149B81A}"/>
            </a:ext>
          </a:extLst>
        </xdr:cNvPr>
        <xdr:cNvSpPr/>
      </xdr:nvSpPr>
      <xdr:spPr>
        <a:xfrm>
          <a:off x="132588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F9AD096B-0E15-479F-A6DB-E360B0F23A9A}"/>
            </a:ext>
          </a:extLst>
        </xdr:cNvPr>
        <xdr:cNvSpPr/>
      </xdr:nvSpPr>
      <xdr:spPr>
        <a:xfrm>
          <a:off x="117919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twoCellAnchor>
    <xdr:from>
      <xdr:col>13</xdr:col>
      <xdr:colOff>0</xdr:colOff>
      <xdr:row>1</xdr:row>
      <xdr:rowOff>0</xdr:rowOff>
    </xdr:from>
    <xdr:to>
      <xdr:col>13</xdr:col>
      <xdr:colOff>514350</xdr:colOff>
      <xdr:row>1</xdr:row>
      <xdr:rowOff>171450</xdr:rowOff>
    </xdr:to>
    <xdr:sp macro="" textlink="">
      <xdr:nvSpPr>
        <xdr:cNvPr id="5" name="Arrow: Left 4">
          <a:hlinkClick xmlns:r="http://schemas.openxmlformats.org/officeDocument/2006/relationships" r:id="rId1"/>
          <a:extLst>
            <a:ext uri="{FF2B5EF4-FFF2-40B4-BE49-F238E27FC236}">
              <a16:creationId xmlns="" xmlns:a16="http://schemas.microsoft.com/office/drawing/2014/main" id="{4D2F2D86-6C6A-4023-93CD-C94E998030B0}"/>
            </a:ext>
          </a:extLst>
        </xdr:cNvPr>
        <xdr:cNvSpPr/>
      </xdr:nvSpPr>
      <xdr:spPr>
        <a:xfrm>
          <a:off x="11210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958EEB5D-AEE4-4A8E-A529-675E58946E01}"/>
            </a:ext>
          </a:extLst>
        </xdr:cNvPr>
        <xdr:cNvSpPr/>
      </xdr:nvSpPr>
      <xdr:spPr>
        <a:xfrm>
          <a:off x="117919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C5D30DDA-15A5-42A7-A401-DA6D48C163D4}"/>
            </a:ext>
          </a:extLst>
        </xdr:cNvPr>
        <xdr:cNvSpPr/>
      </xdr:nvSpPr>
      <xdr:spPr>
        <a:xfrm>
          <a:off x="10067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5" name="Arrow: Left 4">
          <a:hlinkClick xmlns:r="http://schemas.openxmlformats.org/officeDocument/2006/relationships" r:id="rId1"/>
          <a:extLst>
            <a:ext uri="{FF2B5EF4-FFF2-40B4-BE49-F238E27FC236}">
              <a16:creationId xmlns="" xmlns:a16="http://schemas.microsoft.com/office/drawing/2014/main" id="{8CF914AC-161B-47B5-9E48-F70D354265CB}"/>
            </a:ext>
          </a:extLst>
        </xdr:cNvPr>
        <xdr:cNvSpPr/>
      </xdr:nvSpPr>
      <xdr:spPr>
        <a:xfrm>
          <a:off x="89535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15</xdr:col>
      <xdr:colOff>0</xdr:colOff>
      <xdr:row>1</xdr:row>
      <xdr:rowOff>0</xdr:rowOff>
    </xdr:from>
    <xdr:to>
      <xdr:col>15</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18D0A219-A378-4B12-B188-914712349F8C}"/>
            </a:ext>
          </a:extLst>
        </xdr:cNvPr>
        <xdr:cNvSpPr/>
      </xdr:nvSpPr>
      <xdr:spPr>
        <a:xfrm>
          <a:off x="137255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16</xdr:col>
      <xdr:colOff>0</xdr:colOff>
      <xdr:row>1</xdr:row>
      <xdr:rowOff>0</xdr:rowOff>
    </xdr:from>
    <xdr:to>
      <xdr:col>16</xdr:col>
      <xdr:colOff>514350</xdr:colOff>
      <xdr:row>1</xdr:row>
      <xdr:rowOff>180975</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062CB658-CE47-4F8E-B63D-95EB11608F29}"/>
            </a:ext>
          </a:extLst>
        </xdr:cNvPr>
        <xdr:cNvSpPr/>
      </xdr:nvSpPr>
      <xdr:spPr>
        <a:xfrm>
          <a:off x="14668500" y="190500"/>
          <a:ext cx="514350" cy="180975"/>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614A9520-F7F8-492C-81B6-64939A27B0F0}"/>
            </a:ext>
          </a:extLst>
        </xdr:cNvPr>
        <xdr:cNvSpPr/>
      </xdr:nvSpPr>
      <xdr:spPr>
        <a:xfrm>
          <a:off x="137255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514350</xdr:colOff>
      <xdr:row>1</xdr:row>
      <xdr:rowOff>171450</xdr:rowOff>
    </xdr:to>
    <xdr:sp macro="" textlink="">
      <xdr:nvSpPr>
        <xdr:cNvPr id="6" name="Arrow: Left 5">
          <a:hlinkClick xmlns:r="http://schemas.openxmlformats.org/officeDocument/2006/relationships" r:id="rId1"/>
          <a:extLst>
            <a:ext uri="{FF2B5EF4-FFF2-40B4-BE49-F238E27FC236}">
              <a16:creationId xmlns="" xmlns:a16="http://schemas.microsoft.com/office/drawing/2014/main" id="{C19ECB62-C6D4-44FD-841B-BCE65EC60DE7}"/>
            </a:ext>
          </a:extLst>
        </xdr:cNvPr>
        <xdr:cNvSpPr/>
      </xdr:nvSpPr>
      <xdr:spPr>
        <a:xfrm>
          <a:off x="113823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47625</xdr:colOff>
      <xdr:row>1</xdr:row>
      <xdr:rowOff>0</xdr:rowOff>
    </xdr:from>
    <xdr:to>
      <xdr:col>13</xdr:col>
      <xdr:colOff>561975</xdr:colOff>
      <xdr:row>1</xdr:row>
      <xdr:rowOff>171450</xdr:rowOff>
    </xdr:to>
    <xdr:sp macro="" textlink="">
      <xdr:nvSpPr>
        <xdr:cNvPr id="7" name="Arrow: Left 6">
          <a:hlinkClick xmlns:r="http://schemas.openxmlformats.org/officeDocument/2006/relationships" r:id="rId1"/>
          <a:extLst>
            <a:ext uri="{FF2B5EF4-FFF2-40B4-BE49-F238E27FC236}">
              <a16:creationId xmlns="" xmlns:a16="http://schemas.microsoft.com/office/drawing/2014/main" id="{6F43A993-802D-4CB5-ADF7-D253A32AB9C6}"/>
            </a:ext>
          </a:extLst>
        </xdr:cNvPr>
        <xdr:cNvSpPr/>
      </xdr:nvSpPr>
      <xdr:spPr>
        <a:xfrm>
          <a:off x="12306300"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6E0A9D26-54BE-4138-9D97-1AEC08C4288F}"/>
            </a:ext>
          </a:extLst>
        </xdr:cNvPr>
        <xdr:cNvSpPr/>
      </xdr:nvSpPr>
      <xdr:spPr>
        <a:xfrm>
          <a:off x="8162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466EFFB0-CF7C-4245-812C-95E81F55D182}"/>
            </a:ext>
          </a:extLst>
        </xdr:cNvPr>
        <xdr:cNvSpPr/>
      </xdr:nvSpPr>
      <xdr:spPr>
        <a:xfrm>
          <a:off x="921067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FF6F8F4E-B998-41CE-9D46-7DE901BED568}"/>
            </a:ext>
          </a:extLst>
        </xdr:cNvPr>
        <xdr:cNvSpPr/>
      </xdr:nvSpPr>
      <xdr:spPr>
        <a:xfrm>
          <a:off x="92583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D197439F-ED9B-4D26-B734-E3665B8FE4A6}"/>
            </a:ext>
          </a:extLst>
        </xdr:cNvPr>
        <xdr:cNvSpPr/>
      </xdr:nvSpPr>
      <xdr:spPr>
        <a:xfrm>
          <a:off x="127444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8</xdr:col>
      <xdr:colOff>0</xdr:colOff>
      <xdr:row>1</xdr:row>
      <xdr:rowOff>0</xdr:rowOff>
    </xdr:from>
    <xdr:to>
      <xdr:col>8</xdr:col>
      <xdr:colOff>514350</xdr:colOff>
      <xdr:row>1</xdr:row>
      <xdr:rowOff>180975</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4AF92554-D652-4A81-B76A-C9B0675EC93E}"/>
            </a:ext>
          </a:extLst>
        </xdr:cNvPr>
        <xdr:cNvSpPr/>
      </xdr:nvSpPr>
      <xdr:spPr>
        <a:xfrm>
          <a:off x="6934200" y="190500"/>
          <a:ext cx="514350" cy="180975"/>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F16E7DF4-F41C-48DF-A3E9-C344369C737A}"/>
            </a:ext>
          </a:extLst>
        </xdr:cNvPr>
        <xdr:cNvSpPr/>
      </xdr:nvSpPr>
      <xdr:spPr>
        <a:xfrm>
          <a:off x="9858375" y="200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C26132B2-ED5A-4082-A4ED-5C5999267148}"/>
            </a:ext>
          </a:extLst>
        </xdr:cNvPr>
        <xdr:cNvSpPr/>
      </xdr:nvSpPr>
      <xdr:spPr>
        <a:xfrm>
          <a:off x="88963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16</xdr:col>
      <xdr:colOff>0</xdr:colOff>
      <xdr:row>1</xdr:row>
      <xdr:rowOff>0</xdr:rowOff>
    </xdr:from>
    <xdr:to>
      <xdr:col>16</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BC485F7D-9194-4351-AC98-D0EDABF54A52}"/>
            </a:ext>
          </a:extLst>
        </xdr:cNvPr>
        <xdr:cNvSpPr/>
      </xdr:nvSpPr>
      <xdr:spPr>
        <a:xfrm>
          <a:off x="123063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9</xdr:col>
      <xdr:colOff>0</xdr:colOff>
      <xdr:row>0</xdr:row>
      <xdr:rowOff>190500</xdr:rowOff>
    </xdr:from>
    <xdr:to>
      <xdr:col>9</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DC2A2C8B-6B15-4CFD-B269-C0EC7189687A}"/>
            </a:ext>
          </a:extLst>
        </xdr:cNvPr>
        <xdr:cNvSpPr/>
      </xdr:nvSpPr>
      <xdr:spPr>
        <a:xfrm>
          <a:off x="8829675" y="190500"/>
          <a:ext cx="514350" cy="180975"/>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C7E1EE96-34C1-4626-84AA-3A09D2118A2C}"/>
            </a:ext>
          </a:extLst>
        </xdr:cNvPr>
        <xdr:cNvSpPr/>
      </xdr:nvSpPr>
      <xdr:spPr>
        <a:xfrm>
          <a:off x="90868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28575</xdr:colOff>
      <xdr:row>1</xdr:row>
      <xdr:rowOff>0</xdr:rowOff>
    </xdr:from>
    <xdr:to>
      <xdr:col>12</xdr:col>
      <xdr:colOff>542925</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DACAA339-EAB5-444C-A8C9-7F9AD61F16F4}"/>
            </a:ext>
          </a:extLst>
        </xdr:cNvPr>
        <xdr:cNvSpPr/>
      </xdr:nvSpPr>
      <xdr:spPr>
        <a:xfrm>
          <a:off x="11715750" y="36290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4" name="Arrow: Left 3">
          <a:hlinkClick xmlns:r="http://schemas.openxmlformats.org/officeDocument/2006/relationships" r:id="rId1"/>
          <a:extLst>
            <a:ext uri="{FF2B5EF4-FFF2-40B4-BE49-F238E27FC236}">
              <a16:creationId xmlns="" xmlns:a16="http://schemas.microsoft.com/office/drawing/2014/main" id="{679950D0-1715-4E86-B78A-E485E274FA20}"/>
            </a:ext>
          </a:extLst>
        </xdr:cNvPr>
        <xdr:cNvSpPr/>
      </xdr:nvSpPr>
      <xdr:spPr>
        <a:xfrm>
          <a:off x="10639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59C8800C-4271-463B-851E-D3FD63F9B32E}"/>
            </a:ext>
          </a:extLst>
        </xdr:cNvPr>
        <xdr:cNvSpPr/>
      </xdr:nvSpPr>
      <xdr:spPr>
        <a:xfrm>
          <a:off x="8353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1A5076A3-1399-4A15-9DFC-C3C31512DF86}"/>
            </a:ext>
          </a:extLst>
        </xdr:cNvPr>
        <xdr:cNvSpPr/>
      </xdr:nvSpPr>
      <xdr:spPr>
        <a:xfrm>
          <a:off x="1066800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12D8A4F1-724A-4E5E-B83E-7EE2288CF5AF}"/>
            </a:ext>
          </a:extLst>
        </xdr:cNvPr>
        <xdr:cNvSpPr/>
      </xdr:nvSpPr>
      <xdr:spPr>
        <a:xfrm>
          <a:off x="90106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C4727120-3B89-4EDB-9A0B-72F2C9DD9B8E}"/>
            </a:ext>
          </a:extLst>
        </xdr:cNvPr>
        <xdr:cNvSpPr/>
      </xdr:nvSpPr>
      <xdr:spPr>
        <a:xfrm>
          <a:off x="96583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D3601614-3278-4AE8-9644-D090D6A8568B}"/>
            </a:ext>
          </a:extLst>
        </xdr:cNvPr>
        <xdr:cNvSpPr/>
      </xdr:nvSpPr>
      <xdr:spPr>
        <a:xfrm>
          <a:off x="9305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7612A3F1-52F4-42D6-89ED-02AA2229F608}"/>
            </a:ext>
          </a:extLst>
        </xdr:cNvPr>
        <xdr:cNvSpPr/>
      </xdr:nvSpPr>
      <xdr:spPr>
        <a:xfrm>
          <a:off x="87344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2F2ECB19-97DD-4D8D-8223-128FA669EDD4}"/>
            </a:ext>
          </a:extLst>
        </xdr:cNvPr>
        <xdr:cNvSpPr/>
      </xdr:nvSpPr>
      <xdr:spPr>
        <a:xfrm>
          <a:off x="11210925"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514350</xdr:colOff>
      <xdr:row>1</xdr:row>
      <xdr:rowOff>171450</xdr:rowOff>
    </xdr:to>
    <xdr:sp macro="" textlink="">
      <xdr:nvSpPr>
        <xdr:cNvPr id="2" name="Arrow: Left 1">
          <a:hlinkClick xmlns:r="http://schemas.openxmlformats.org/officeDocument/2006/relationships" r:id="rId1"/>
          <a:extLst>
            <a:ext uri="{FF2B5EF4-FFF2-40B4-BE49-F238E27FC236}">
              <a16:creationId xmlns="" xmlns:a16="http://schemas.microsoft.com/office/drawing/2014/main" id="{FEC5DA6D-3E96-4050-8595-39BA8B5EF086}"/>
            </a:ext>
          </a:extLst>
        </xdr:cNvPr>
        <xdr:cNvSpPr/>
      </xdr:nvSpPr>
      <xdr:spPr>
        <a:xfrm>
          <a:off x="11877675" y="390525"/>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1</xdr:row>
      <xdr:rowOff>0</xdr:rowOff>
    </xdr:from>
    <xdr:to>
      <xdr:col>15</xdr:col>
      <xdr:colOff>514350</xdr:colOff>
      <xdr:row>1</xdr:row>
      <xdr:rowOff>171450</xdr:rowOff>
    </xdr:to>
    <xdr:sp macro="" textlink="">
      <xdr:nvSpPr>
        <xdr:cNvPr id="3" name="Arrow: Left 2">
          <a:hlinkClick xmlns:r="http://schemas.openxmlformats.org/officeDocument/2006/relationships" r:id="rId1"/>
          <a:extLst>
            <a:ext uri="{FF2B5EF4-FFF2-40B4-BE49-F238E27FC236}">
              <a16:creationId xmlns="" xmlns:a16="http://schemas.microsoft.com/office/drawing/2014/main" id="{5622C82B-2D8C-4C70-95F2-F846D93F9FED}"/>
            </a:ext>
          </a:extLst>
        </xdr:cNvPr>
        <xdr:cNvSpPr/>
      </xdr:nvSpPr>
      <xdr:spPr>
        <a:xfrm>
          <a:off x="12058650" y="190500"/>
          <a:ext cx="514350" cy="171450"/>
        </a:xfrm>
        <a:prstGeom prst="leftArrow">
          <a:avLst/>
        </a:prstGeom>
        <a:solidFill>
          <a:schemeClr val="accent5">
            <a:lumMod val="50000"/>
          </a:schemeClr>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bs-Latn-B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europa.eu/eurostat/data/database" TargetMode="External"/><Relationship Id="rId1" Type="http://schemas.openxmlformats.org/officeDocument/2006/relationships/hyperlink" Target="https://ec.europa.eu/eurostat/data/database"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20.bin"/><Relationship Id="rId4" Type="http://schemas.openxmlformats.org/officeDocument/2006/relationships/comments" Target="../comments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3.xml"/><Relationship Id="rId1" Type="http://schemas.openxmlformats.org/officeDocument/2006/relationships/printerSettings" Target="../printerSettings/printerSettings21.bin"/><Relationship Id="rId4" Type="http://schemas.openxmlformats.org/officeDocument/2006/relationships/comments" Target="../comments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6.bin"/></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48.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49.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51.bin"/></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topLeftCell="A49" workbookViewId="0">
      <selection activeCell="C65" sqref="C65"/>
    </sheetView>
  </sheetViews>
  <sheetFormatPr defaultRowHeight="15" x14ac:dyDescent="0.25"/>
  <cols>
    <col min="2" max="2" width="92.140625" customWidth="1"/>
  </cols>
  <sheetData>
    <row r="1" spans="1:2" x14ac:dyDescent="0.25">
      <c r="A1" s="149" t="s">
        <v>155</v>
      </c>
      <c r="B1" s="149"/>
    </row>
    <row r="2" spans="1:2" s="77" customFormat="1" x14ac:dyDescent="0.25">
      <c r="A2" s="149"/>
      <c r="B2" s="360" t="s">
        <v>157</v>
      </c>
    </row>
    <row r="3" spans="1:2" x14ac:dyDescent="0.25">
      <c r="A3" s="149"/>
      <c r="B3" s="360" t="s">
        <v>175</v>
      </c>
    </row>
    <row r="4" spans="1:2" x14ac:dyDescent="0.25">
      <c r="A4" s="149"/>
      <c r="B4" s="360" t="s">
        <v>192</v>
      </c>
    </row>
    <row r="5" spans="1:2" x14ac:dyDescent="0.25">
      <c r="A5" s="149"/>
      <c r="B5" s="360" t="s">
        <v>193</v>
      </c>
    </row>
    <row r="6" spans="1:2" x14ac:dyDescent="0.25">
      <c r="A6" s="149"/>
      <c r="B6" s="360" t="s">
        <v>201</v>
      </c>
    </row>
    <row r="7" spans="1:2" x14ac:dyDescent="0.25">
      <c r="A7" s="149"/>
      <c r="B7" s="360" t="s">
        <v>205</v>
      </c>
    </row>
    <row r="8" spans="1:2" x14ac:dyDescent="0.25">
      <c r="A8" s="149"/>
      <c r="B8" s="360" t="s">
        <v>212</v>
      </c>
    </row>
    <row r="9" spans="1:2" x14ac:dyDescent="0.25">
      <c r="A9" s="149"/>
      <c r="B9" s="360" t="s">
        <v>216</v>
      </c>
    </row>
    <row r="10" spans="1:2" x14ac:dyDescent="0.25">
      <c r="A10" s="149"/>
      <c r="B10" s="360" t="s">
        <v>241</v>
      </c>
    </row>
    <row r="11" spans="1:2" x14ac:dyDescent="0.25">
      <c r="A11" s="149"/>
      <c r="B11" s="360" t="s">
        <v>247</v>
      </c>
    </row>
    <row r="12" spans="1:2" x14ac:dyDescent="0.25">
      <c r="A12" s="149"/>
      <c r="B12" s="360" t="s">
        <v>253</v>
      </c>
    </row>
    <row r="13" spans="1:2" x14ac:dyDescent="0.25">
      <c r="A13" s="149"/>
      <c r="B13" s="360" t="s">
        <v>254</v>
      </c>
    </row>
    <row r="14" spans="1:2" x14ac:dyDescent="0.25">
      <c r="A14" s="149"/>
      <c r="B14" s="360" t="s">
        <v>268</v>
      </c>
    </row>
    <row r="15" spans="1:2" x14ac:dyDescent="0.25">
      <c r="A15" s="149"/>
      <c r="B15" s="360" t="s">
        <v>277</v>
      </c>
    </row>
    <row r="16" spans="1:2" x14ac:dyDescent="0.25">
      <c r="A16" s="149"/>
      <c r="B16" s="360" t="s">
        <v>278</v>
      </c>
    </row>
    <row r="17" spans="1:2" x14ac:dyDescent="0.25">
      <c r="A17" s="149"/>
      <c r="B17" s="360" t="s">
        <v>280</v>
      </c>
    </row>
    <row r="18" spans="1:2" x14ac:dyDescent="0.25">
      <c r="A18" s="149"/>
      <c r="B18" s="360" t="s">
        <v>285</v>
      </c>
    </row>
    <row r="19" spans="1:2" x14ac:dyDescent="0.25">
      <c r="A19" s="149"/>
      <c r="B19" s="360" t="s">
        <v>293</v>
      </c>
    </row>
    <row r="20" spans="1:2" x14ac:dyDescent="0.25">
      <c r="A20" s="149"/>
      <c r="B20" s="360" t="s">
        <v>317</v>
      </c>
    </row>
    <row r="21" spans="1:2" x14ac:dyDescent="0.25">
      <c r="A21" s="149"/>
      <c r="B21" s="360" t="s">
        <v>325</v>
      </c>
    </row>
    <row r="22" spans="1:2" x14ac:dyDescent="0.25">
      <c r="A22" s="149"/>
      <c r="B22" s="360" t="s">
        <v>337</v>
      </c>
    </row>
    <row r="23" spans="1:2" x14ac:dyDescent="0.25">
      <c r="A23" s="149"/>
      <c r="B23" s="360" t="s">
        <v>341</v>
      </c>
    </row>
    <row r="24" spans="1:2" x14ac:dyDescent="0.25">
      <c r="A24" s="149"/>
      <c r="B24" s="360" t="s">
        <v>353</v>
      </c>
    </row>
    <row r="25" spans="1:2" x14ac:dyDescent="0.25">
      <c r="A25" s="149"/>
      <c r="B25" s="360" t="s">
        <v>359</v>
      </c>
    </row>
    <row r="26" spans="1:2" x14ac:dyDescent="0.25">
      <c r="A26" s="149"/>
      <c r="B26" s="360" t="s">
        <v>360</v>
      </c>
    </row>
    <row r="27" spans="1:2" x14ac:dyDescent="0.25">
      <c r="A27" s="149"/>
      <c r="B27" s="360" t="s">
        <v>366</v>
      </c>
    </row>
    <row r="28" spans="1:2" s="77" customFormat="1" x14ac:dyDescent="0.25">
      <c r="A28" s="149"/>
      <c r="B28" s="360" t="s">
        <v>373</v>
      </c>
    </row>
    <row r="29" spans="1:2" x14ac:dyDescent="0.25">
      <c r="A29" s="149"/>
      <c r="B29" s="360" t="s">
        <v>388</v>
      </c>
    </row>
    <row r="30" spans="1:2" x14ac:dyDescent="0.25">
      <c r="A30" s="149"/>
      <c r="B30" s="360" t="s">
        <v>389</v>
      </c>
    </row>
    <row r="31" spans="1:2" x14ac:dyDescent="0.25">
      <c r="A31" s="149"/>
      <c r="B31" s="360" t="s">
        <v>390</v>
      </c>
    </row>
    <row r="32" spans="1:2" x14ac:dyDescent="0.25">
      <c r="A32" s="149"/>
      <c r="B32" s="360" t="s">
        <v>417</v>
      </c>
    </row>
    <row r="33" spans="1:2" x14ac:dyDescent="0.25">
      <c r="A33" s="149"/>
      <c r="B33" s="360" t="s">
        <v>139</v>
      </c>
    </row>
    <row r="34" spans="1:2" s="77" customFormat="1" x14ac:dyDescent="0.25">
      <c r="A34" s="149"/>
      <c r="B34" s="360" t="s">
        <v>438</v>
      </c>
    </row>
    <row r="35" spans="1:2" s="77" customFormat="1" x14ac:dyDescent="0.25">
      <c r="A35" s="149"/>
      <c r="B35" s="360" t="s">
        <v>447</v>
      </c>
    </row>
    <row r="36" spans="1:2" x14ac:dyDescent="0.25">
      <c r="A36" s="149"/>
      <c r="B36" s="360" t="s">
        <v>460</v>
      </c>
    </row>
    <row r="37" spans="1:2" x14ac:dyDescent="0.25">
      <c r="A37" s="149"/>
      <c r="B37" s="360" t="s">
        <v>467</v>
      </c>
    </row>
    <row r="38" spans="1:2" x14ac:dyDescent="0.25">
      <c r="A38" s="149"/>
      <c r="B38" s="360" t="s">
        <v>470</v>
      </c>
    </row>
    <row r="39" spans="1:2" x14ac:dyDescent="0.25">
      <c r="A39" s="149"/>
      <c r="B39" s="360" t="s">
        <v>482</v>
      </c>
    </row>
    <row r="40" spans="1:2" s="69" customFormat="1" x14ac:dyDescent="0.25">
      <c r="A40" s="149"/>
      <c r="B40" s="360" t="s">
        <v>498</v>
      </c>
    </row>
    <row r="41" spans="1:2" x14ac:dyDescent="0.25">
      <c r="A41" s="149"/>
      <c r="B41" s="360" t="s">
        <v>505</v>
      </c>
    </row>
    <row r="42" spans="1:2" x14ac:dyDescent="0.25">
      <c r="A42" s="149"/>
      <c r="B42" s="360" t="s">
        <v>529</v>
      </c>
    </row>
    <row r="43" spans="1:2" s="77" customFormat="1" x14ac:dyDescent="0.25">
      <c r="A43" s="149"/>
      <c r="B43" s="360" t="s">
        <v>530</v>
      </c>
    </row>
    <row r="44" spans="1:2" x14ac:dyDescent="0.25">
      <c r="A44" s="149"/>
      <c r="B44" s="360" t="s">
        <v>542</v>
      </c>
    </row>
    <row r="45" spans="1:2" x14ac:dyDescent="0.25">
      <c r="A45" s="149"/>
      <c r="B45" s="360" t="s">
        <v>549</v>
      </c>
    </row>
    <row r="46" spans="1:2" x14ac:dyDescent="0.25">
      <c r="A46" s="149"/>
      <c r="B46" s="360" t="s">
        <v>554</v>
      </c>
    </row>
    <row r="47" spans="1:2" x14ac:dyDescent="0.25">
      <c r="A47" s="149"/>
      <c r="B47" s="360" t="s">
        <v>555</v>
      </c>
    </row>
    <row r="48" spans="1:2" s="77" customFormat="1" x14ac:dyDescent="0.25">
      <c r="A48" s="149"/>
      <c r="B48" s="360" t="s">
        <v>582</v>
      </c>
    </row>
    <row r="49" spans="1:2" x14ac:dyDescent="0.25">
      <c r="A49" s="149"/>
      <c r="B49" s="360" t="s">
        <v>586</v>
      </c>
    </row>
    <row r="50" spans="1:2" x14ac:dyDescent="0.25">
      <c r="A50" s="149"/>
      <c r="B50" s="360" t="s">
        <v>587</v>
      </c>
    </row>
    <row r="51" spans="1:2" x14ac:dyDescent="0.25">
      <c r="A51" s="149"/>
      <c r="B51" s="360" t="s">
        <v>613</v>
      </c>
    </row>
    <row r="52" spans="1:2" x14ac:dyDescent="0.25">
      <c r="A52" s="149"/>
      <c r="B52" s="361" t="s">
        <v>614</v>
      </c>
    </row>
    <row r="53" spans="1:2" x14ac:dyDescent="0.25">
      <c r="A53" s="149"/>
      <c r="B53" s="360" t="s">
        <v>629</v>
      </c>
    </row>
    <row r="54" spans="1:2" x14ac:dyDescent="0.25">
      <c r="A54" s="149"/>
      <c r="B54" s="361" t="s">
        <v>633</v>
      </c>
    </row>
    <row r="55" spans="1:2" s="77" customFormat="1" x14ac:dyDescent="0.25">
      <c r="A55" s="149"/>
      <c r="B55" s="361" t="s">
        <v>648</v>
      </c>
    </row>
    <row r="56" spans="1:2" x14ac:dyDescent="0.25">
      <c r="A56" s="149"/>
      <c r="B56" s="361" t="s">
        <v>649</v>
      </c>
    </row>
    <row r="57" spans="1:2" x14ac:dyDescent="0.25">
      <c r="A57" s="149"/>
      <c r="B57" s="361" t="s">
        <v>650</v>
      </c>
    </row>
    <row r="58" spans="1:2" x14ac:dyDescent="0.25">
      <c r="A58" s="149"/>
      <c r="B58" s="361" t="s">
        <v>672</v>
      </c>
    </row>
    <row r="59" spans="1:2" ht="30" x14ac:dyDescent="0.25">
      <c r="A59" s="149"/>
      <c r="B59" s="362" t="s">
        <v>677</v>
      </c>
    </row>
    <row r="60" spans="1:2" x14ac:dyDescent="0.25">
      <c r="A60" s="149"/>
      <c r="B60" s="360" t="s">
        <v>685</v>
      </c>
    </row>
    <row r="61" spans="1:2" x14ac:dyDescent="0.25">
      <c r="A61" s="149"/>
      <c r="B61" s="360" t="s">
        <v>689</v>
      </c>
    </row>
    <row r="62" spans="1:2" x14ac:dyDescent="0.25">
      <c r="A62" s="149"/>
      <c r="B62" s="360" t="s">
        <v>690</v>
      </c>
    </row>
    <row r="63" spans="1:2" x14ac:dyDescent="0.25">
      <c r="A63" s="149"/>
      <c r="B63" s="360" t="s">
        <v>704</v>
      </c>
    </row>
    <row r="64" spans="1:2" x14ac:dyDescent="0.25">
      <c r="A64" s="149"/>
      <c r="B64" s="360" t="s">
        <v>706</v>
      </c>
    </row>
    <row r="65" spans="1:2" x14ac:dyDescent="0.25">
      <c r="A65" s="149"/>
      <c r="B65" s="360" t="s">
        <v>707</v>
      </c>
    </row>
    <row r="66" spans="1:2" x14ac:dyDescent="0.25">
      <c r="A66" s="149"/>
      <c r="B66" s="360" t="s">
        <v>711</v>
      </c>
    </row>
    <row r="67" spans="1:2" x14ac:dyDescent="0.25">
      <c r="A67" s="149"/>
      <c r="B67" s="360" t="s">
        <v>712</v>
      </c>
    </row>
  </sheetData>
  <hyperlinks>
    <hyperlink ref="B3" location="'List of tables'!A1" display="Table 2: Org. parts, network of ATMs and POS devices of banks operating in the FB&amp;H"/>
    <hyperlink ref="B4" location="'List of tables'!A1" display="Table 3: Ownership structure according to total capital"/>
    <hyperlink ref="B5" location="'List of tables'!A1" display="Table 4: Ownership structure according to state-owned, private and foreign capital"/>
    <hyperlink ref="B6" location="'List of tables'!A1" display="Table 5: Market shares of banks by ownership type (majority capital)"/>
    <hyperlink ref="B7" location="'List of tables'!A1" display="Table 6: Qualification structure of employees in FB&amp;H banks"/>
    <hyperlink ref="B8" location="'List of tables'!A1" display="Table 7: Total assets per employee"/>
    <hyperlink ref="B9" location="'List of tables'!A1" display="Table 8: Balance sheet"/>
    <hyperlink ref="B10" location="'List of tables'!A1" display="Table 9: Banks’ assets according to ownership structure"/>
    <hyperlink ref="B11" location="'List of tables'!A1" display="Table 10: Share of groups of banks in total assets"/>
    <hyperlink ref="B12" location="'List of tables'!A1" display="Table 11: Banks' cash"/>
    <hyperlink ref="B13" location="'List of tables'!A1" display="Table 12: Securities according to type of instrument"/>
    <hyperlink ref="B14" location="'List of tables'!A1" display="Table 13: Securities of B&amp;H entity governments"/>
    <hyperlink ref="B15" location="'List of tables'!A1" display="Table 14: Sector structure of deposits"/>
    <hyperlink ref="B16" location="'List of tables'!A1" display="Table 15: Retail savings"/>
    <hyperlink ref="B17" location="'List of tables'!A1" display="Table 16: Maturity structure of retail savings deposits by periods"/>
    <hyperlink ref="B18" location="'List of tables'!A1" display="Table 17: Retail loans, savings and deposits"/>
    <hyperlink ref="B19" location="'List of tables'!A1" display="Table 18: Report on the balance of own funds"/>
    <hyperlink ref="B20" location="'List of tables'!A1" display="Table 19: Risk exposure structure"/>
    <hyperlink ref="B21" location="'List of tables'!A1" display="Table 20: Capital adequacy indicators"/>
    <hyperlink ref="B22" location="'List of tables'!A1" display="Table 21: Financial leverage ratio"/>
    <hyperlink ref="B23" location="'List of tables'!A1" display="Table 22: Financial assets, off-balance sheet items and ECL"/>
    <hyperlink ref="B24" location="'List of tables'!A1" display="Table 23: Exposures by credit risk grades"/>
    <hyperlink ref="B25" location="'List of tables'!A1" display="Table 24: Loan structure by sectors"/>
    <hyperlink ref="B26" location="'List of tables'!A1" display="Table 25: Maturity structure of loans"/>
    <hyperlink ref="B27" location="'List of tables'!A1" display="Table 26: Loans by credit risk grades"/>
    <hyperlink ref="B29" location="'List of tables'!A1" display="Table 28: Actual financial performance of banks"/>
    <hyperlink ref="B30" location="'List of tables'!A1" display="Table 29: Structure of total income of banks"/>
    <hyperlink ref="B31" location="'List of tables'!A1" display="Table 30: Structure of total expenses of banks"/>
    <hyperlink ref="B32" location="'List of tables'!A1" display="Table 31: Profitability, productivity, and efficiency ratios"/>
    <hyperlink ref="B33" location="'Tabela 32'!A1" display="Tabela 32: LCR"/>
    <hyperlink ref="B36" location="'List of tables'!A1" display="Table 35: Maturity structure of deposits by residual maturity"/>
    <hyperlink ref="B37" location="'List of tables'!A1" display="Table 36: Liquidity ratios"/>
    <hyperlink ref="B38" location="'List of tables'!A1" display="Table 37: Maturity matching of financial assets and financial liabilities of up to 180 days"/>
    <hyperlink ref="B39" location="'List of tables'!A1" display="Table 38: Foreign exchange matching of financial assets and financial liabilities (EUR and total)"/>
    <hyperlink ref="B41" location="'List of tables'!A1" display="Table 40: Qualification structure of  employees in MCOs in the FB&amp;H"/>
    <hyperlink ref="B42" location="'List of tables'!A1" display="Table 41: Microcredit sector’s balance sheet "/>
    <hyperlink ref="B44" location="'List of tables'!A1" display="Table 43: Maturity structure of loans taken"/>
    <hyperlink ref="B43" location="'List of tables'!A1" display="Table 42: Microcredit sector’s capital structure"/>
    <hyperlink ref="B45" location="'List of tables'!A1" display="Table 44: Net microloans"/>
    <hyperlink ref="B46" location="'List of tables'!A1" display="Table 45: Sector and maturity structure of microloans"/>
    <hyperlink ref="B47" location="'List of tables'!A1" display="Table 46: LLP "/>
    <hyperlink ref="B49" location="'List of tables'!A1" display="Table 48: Structure of total income of MCOs"/>
    <hyperlink ref="B51" location="'List of tables'!A1" display="Table 50: Qualification structure of employees in leasing companies in the FB&amp;H"/>
    <hyperlink ref="B53" location="'List of tables'!A1" display="Table 52: Structure of net balance sheet assets positions"/>
    <hyperlink ref="B59" location="'List of tables'!A1" display="Table 58: Nominal amount of redeemed monetary claims and settled payables of buyers to suppliers in the FB&amp;H - by type of   factoring and domicile status"/>
    <hyperlink ref="B58" location="'List of tables'!A1" display="Table 57: Structure of the number of concluded contracts and financing amount of the leasing system"/>
    <hyperlink ref="B57" location="'List of tables'!A1" display="Table 56: Structure of total expenses of leasing companies"/>
    <hyperlink ref="B56" location="'List of tables'!A1" display="Table 55: Structure of total income of leasing companies"/>
    <hyperlink ref="B54" location="'List of tables'!A1" display="Table 53: Overview of financial leasing reserves"/>
    <hyperlink ref="B50" location="'List of tables'!A1" display="Table 49: Structure of total expenses of MCOs"/>
    <hyperlink ref="B40" location="'List of tables'!A1" display="Table 39: Total weighted position of the banking book"/>
    <hyperlink ref="B28" location="'List of tables'!A1" display="Table 27: Credit risk indicators"/>
    <hyperlink ref="B34" location="'List of tables'!A1" display="Table 33: Liquidity buffer"/>
    <hyperlink ref="B35" location="'List of tables'!A1" display="Table 34: Net liquidity outflows"/>
    <hyperlink ref="B48" location="'List of tables'!A1" display="Table 47: Actual financial result of MCOs"/>
    <hyperlink ref="B52" location="'List of tables'!A1" display="Table 51: Structure of financial leasing receivables"/>
    <hyperlink ref="B55" location="'List of tables'!A1" display="Table 54: Actual financial result of leasing companies"/>
    <hyperlink ref="B2" location="'List of tables'!A1" display="Table 1: Selected macroeconomic indicators"/>
    <hyperlink ref="B60" location="'List of tables'!A1" display="Table 59: Volume of DP and FXP"/>
    <hyperlink ref="B61" location="'List of tables'!A1" display="Table 60: Volume of FXP"/>
    <hyperlink ref="B62" location="'List of tables'!A1" display="Table 61: Volume of DP"/>
    <hyperlink ref="B63" location="'List of tables'!A1" display="Table 62: Foreign exchnage deals in banks"/>
    <hyperlink ref="B64" location="'List of tables'!A1" display="Table 63: Deals effected by authorised exchange offices"/>
    <hyperlink ref="B65" location="'List of tables'!A1" display="Table 64: Reported transactions by number and value - banks"/>
    <hyperlink ref="B66" location="'List of tables'!A1" display="Table 65: Reported suspicious transactions by number and value - banks"/>
    <hyperlink ref="B67" location="'List of tables'!A1" display="Table 66: Reported suspicious transactions by number and value - MCO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2"/>
  <sheetViews>
    <sheetView workbookViewId="0">
      <selection activeCell="D11" sqref="D11"/>
    </sheetView>
  </sheetViews>
  <sheetFormatPr defaultColWidth="9.140625" defaultRowHeight="15" x14ac:dyDescent="0.25"/>
  <cols>
    <col min="1" max="1" width="9.140625" style="11"/>
    <col min="2" max="2" width="7.7109375" style="11" customWidth="1"/>
    <col min="3" max="3" width="14.5703125" style="11" customWidth="1"/>
    <col min="4" max="4" width="14.140625" style="11" customWidth="1"/>
    <col min="5" max="5" width="13.140625" style="11" customWidth="1"/>
    <col min="6" max="6" width="12.85546875" style="11" customWidth="1"/>
    <col min="7" max="7" width="12.140625" style="11" customWidth="1"/>
    <col min="8" max="8" width="13.85546875" style="11" customWidth="1"/>
    <col min="9" max="9" width="11.85546875" style="11" customWidth="1"/>
    <col min="10" max="10" width="12.140625" style="11" customWidth="1"/>
    <col min="11" max="11" width="13" style="11" customWidth="1"/>
    <col min="12" max="12" width="12.140625" style="11" customWidth="1"/>
    <col min="13" max="13" width="11.85546875" style="11" customWidth="1"/>
    <col min="14" max="14" width="13.140625" style="11" customWidth="1"/>
    <col min="15" max="16384" width="9.140625" style="11"/>
  </cols>
  <sheetData>
    <row r="2" spans="2:16" ht="15.75" x14ac:dyDescent="0.25">
      <c r="C2" s="22"/>
      <c r="D2" s="16"/>
      <c r="E2" s="16"/>
      <c r="F2" s="16"/>
      <c r="G2" s="16"/>
      <c r="H2" s="16"/>
      <c r="I2" s="16"/>
      <c r="J2" s="16"/>
      <c r="K2" s="16"/>
      <c r="L2" s="16"/>
      <c r="M2" s="16"/>
      <c r="N2" s="16"/>
      <c r="P2" s="94"/>
    </row>
    <row r="3" spans="2:16" ht="16.5" thickBot="1" x14ac:dyDescent="0.3">
      <c r="B3" s="79"/>
      <c r="C3" s="108"/>
      <c r="D3" s="100"/>
      <c r="E3" s="100"/>
      <c r="F3" s="100"/>
      <c r="G3" s="100"/>
      <c r="H3" s="100"/>
      <c r="I3" s="100"/>
      <c r="J3" s="100"/>
      <c r="K3" s="100"/>
      <c r="L3" s="100"/>
      <c r="M3" s="100"/>
      <c r="N3" s="105" t="s">
        <v>184</v>
      </c>
    </row>
    <row r="4" spans="2:16" ht="24.95" customHeight="1" thickTop="1" x14ac:dyDescent="0.25">
      <c r="B4" s="495" t="s">
        <v>241</v>
      </c>
      <c r="C4" s="495"/>
      <c r="D4" s="495"/>
      <c r="E4" s="495"/>
      <c r="F4" s="495"/>
      <c r="G4" s="495"/>
      <c r="H4" s="495"/>
      <c r="I4" s="495"/>
      <c r="J4" s="495"/>
      <c r="K4" s="495"/>
      <c r="L4" s="495"/>
      <c r="M4" s="495"/>
      <c r="N4" s="495"/>
    </row>
    <row r="5" spans="2:16" ht="15.75" x14ac:dyDescent="0.25">
      <c r="B5" s="500" t="s">
        <v>158</v>
      </c>
      <c r="C5" s="492" t="s">
        <v>185</v>
      </c>
      <c r="D5" s="492" t="s">
        <v>54</v>
      </c>
      <c r="E5" s="492"/>
      <c r="F5" s="492"/>
      <c r="G5" s="492" t="s">
        <v>111</v>
      </c>
      <c r="H5" s="492"/>
      <c r="I5" s="492"/>
      <c r="J5" s="492" t="s">
        <v>136</v>
      </c>
      <c r="K5" s="492"/>
      <c r="L5" s="492"/>
      <c r="M5" s="501" t="s">
        <v>186</v>
      </c>
      <c r="N5" s="501"/>
    </row>
    <row r="6" spans="2:16" ht="31.5" x14ac:dyDescent="0.25">
      <c r="B6" s="500"/>
      <c r="C6" s="492"/>
      <c r="D6" s="476" t="s">
        <v>202</v>
      </c>
      <c r="E6" s="476" t="s">
        <v>238</v>
      </c>
      <c r="F6" s="476" t="s">
        <v>188</v>
      </c>
      <c r="G6" s="476" t="s">
        <v>202</v>
      </c>
      <c r="H6" s="476" t="s">
        <v>238</v>
      </c>
      <c r="I6" s="476" t="s">
        <v>188</v>
      </c>
      <c r="J6" s="476" t="s">
        <v>202</v>
      </c>
      <c r="K6" s="476" t="s">
        <v>238</v>
      </c>
      <c r="L6" s="476" t="s">
        <v>188</v>
      </c>
      <c r="M6" s="123" t="s">
        <v>100</v>
      </c>
      <c r="N6" s="123" t="s">
        <v>101</v>
      </c>
    </row>
    <row r="7" spans="2:16" x14ac:dyDescent="0.25">
      <c r="B7" s="124">
        <v>1</v>
      </c>
      <c r="C7" s="125">
        <v>2</v>
      </c>
      <c r="D7" s="125">
        <v>3</v>
      </c>
      <c r="E7" s="125">
        <v>4</v>
      </c>
      <c r="F7" s="125">
        <v>5</v>
      </c>
      <c r="G7" s="125">
        <v>6</v>
      </c>
      <c r="H7" s="125">
        <v>7</v>
      </c>
      <c r="I7" s="125">
        <v>8</v>
      </c>
      <c r="J7" s="125">
        <v>9</v>
      </c>
      <c r="K7" s="125">
        <v>10</v>
      </c>
      <c r="L7" s="125">
        <v>11</v>
      </c>
      <c r="M7" s="125">
        <v>12</v>
      </c>
      <c r="N7" s="125">
        <v>13</v>
      </c>
    </row>
    <row r="8" spans="2:16" ht="15.75" x14ac:dyDescent="0.25">
      <c r="B8" s="142" t="s">
        <v>62</v>
      </c>
      <c r="C8" s="522" t="s">
        <v>239</v>
      </c>
      <c r="D8" s="140">
        <v>1</v>
      </c>
      <c r="E8" s="128">
        <v>801261</v>
      </c>
      <c r="F8" s="129">
        <f>E8/E10*100</f>
        <v>3.3086694083201662</v>
      </c>
      <c r="G8" s="140">
        <v>1</v>
      </c>
      <c r="H8" s="128">
        <v>879736</v>
      </c>
      <c r="I8" s="129">
        <f>H8/H10*100</f>
        <v>3.6060018269880216</v>
      </c>
      <c r="J8" s="140">
        <v>1</v>
      </c>
      <c r="K8" s="128">
        <v>1054365</v>
      </c>
      <c r="L8" s="129">
        <f>K8/K10*100</f>
        <v>4.0723494822181818</v>
      </c>
      <c r="M8" s="130">
        <f>H8/E8*100</f>
        <v>109.79393730632093</v>
      </c>
      <c r="N8" s="130">
        <f>K8/H8*100</f>
        <v>119.85015959333253</v>
      </c>
      <c r="P8"/>
    </row>
    <row r="9" spans="2:16" ht="15.75" x14ac:dyDescent="0.25">
      <c r="B9" s="142" t="s">
        <v>63</v>
      </c>
      <c r="C9" s="523" t="s">
        <v>240</v>
      </c>
      <c r="D9" s="140">
        <v>14</v>
      </c>
      <c r="E9" s="128">
        <v>23415755</v>
      </c>
      <c r="F9" s="129">
        <f>E9/E10*100</f>
        <v>96.691330591679829</v>
      </c>
      <c r="G9" s="140">
        <v>14</v>
      </c>
      <c r="H9" s="128">
        <v>23516702</v>
      </c>
      <c r="I9" s="129">
        <f>H9/H10*100</f>
        <v>96.39399817301198</v>
      </c>
      <c r="J9" s="140">
        <v>13</v>
      </c>
      <c r="K9" s="128">
        <v>24836463</v>
      </c>
      <c r="L9" s="129">
        <f>K9/K10*100</f>
        <v>95.927650517781814</v>
      </c>
      <c r="M9" s="130">
        <f t="shared" ref="M9:M10" si="0">H9/E9*100</f>
        <v>100.43110717548933</v>
      </c>
      <c r="N9" s="130">
        <f>K9/H9*100</f>
        <v>105.61201566444139</v>
      </c>
    </row>
    <row r="10" spans="2:16" ht="18.75" customHeight="1" x14ac:dyDescent="0.25">
      <c r="B10" s="492" t="s">
        <v>179</v>
      </c>
      <c r="C10" s="492"/>
      <c r="D10" s="123">
        <f t="shared" ref="D10:J10" si="1">SUM(D8:D9)</f>
        <v>15</v>
      </c>
      <c r="E10" s="131">
        <f t="shared" si="1"/>
        <v>24217016</v>
      </c>
      <c r="F10" s="132">
        <f t="shared" si="1"/>
        <v>100</v>
      </c>
      <c r="G10" s="123">
        <f t="shared" si="1"/>
        <v>15</v>
      </c>
      <c r="H10" s="131">
        <f t="shared" si="1"/>
        <v>24396438</v>
      </c>
      <c r="I10" s="132">
        <f t="shared" si="1"/>
        <v>100</v>
      </c>
      <c r="J10" s="123">
        <f t="shared" si="1"/>
        <v>14</v>
      </c>
      <c r="K10" s="131">
        <f>K8+K9</f>
        <v>25890828</v>
      </c>
      <c r="L10" s="132">
        <f>SUM(L8:L9)</f>
        <v>100</v>
      </c>
      <c r="M10" s="132">
        <f t="shared" si="0"/>
        <v>100.74089227178114</v>
      </c>
      <c r="N10" s="132">
        <f>K10/H10*100</f>
        <v>106.12544339464638</v>
      </c>
      <c r="P10" s="20"/>
    </row>
    <row r="12" spans="2:16" x14ac:dyDescent="0.25">
      <c r="C12" s="30"/>
      <c r="D12"/>
      <c r="E12"/>
      <c r="F12"/>
      <c r="G12"/>
      <c r="H12"/>
      <c r="I12"/>
      <c r="J12"/>
      <c r="K12"/>
      <c r="L12"/>
      <c r="M12"/>
      <c r="N12"/>
    </row>
  </sheetData>
  <mergeCells count="8">
    <mergeCell ref="B5:B6"/>
    <mergeCell ref="B4:N4"/>
    <mergeCell ref="B10:C10"/>
    <mergeCell ref="C5:C6"/>
    <mergeCell ref="D5:F5"/>
    <mergeCell ref="G5:I5"/>
    <mergeCell ref="J5:L5"/>
    <mergeCell ref="M5:N5"/>
  </mergeCells>
  <pageMargins left="0.7" right="0.7" top="0.75" bottom="0.75" header="0.3" footer="0.3"/>
  <ignoredErrors>
    <ignoredError sqref="D10:E10 G10:H10 J10" formulaRange="1"/>
    <ignoredError sqref="K10" 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3"/>
  <sheetViews>
    <sheetView workbookViewId="0">
      <selection activeCell="C14" sqref="C14"/>
    </sheetView>
  </sheetViews>
  <sheetFormatPr defaultRowHeight="15" x14ac:dyDescent="0.25"/>
  <cols>
    <col min="2" max="2" width="7.7109375" customWidth="1"/>
    <col min="3" max="3" width="28.85546875" customWidth="1"/>
    <col min="4" max="4" width="14.140625" customWidth="1"/>
    <col min="5" max="5" width="12.140625" customWidth="1"/>
    <col min="6" max="6" width="14.140625" customWidth="1"/>
    <col min="7" max="7" width="15.85546875" customWidth="1"/>
    <col min="8" max="8" width="12.140625" customWidth="1"/>
    <col min="9" max="9" width="13.140625" customWidth="1"/>
    <col min="10" max="10" width="15.140625" customWidth="1"/>
    <col min="11" max="11" width="12.42578125" customWidth="1"/>
    <col min="12" max="12" width="13" customWidth="1"/>
  </cols>
  <sheetData>
    <row r="2" spans="2:12" x14ac:dyDescent="0.25">
      <c r="B2" s="65"/>
      <c r="C2" s="65"/>
      <c r="D2" s="65"/>
      <c r="E2" s="65"/>
      <c r="F2" s="65"/>
      <c r="G2" s="65"/>
      <c r="H2" s="65"/>
      <c r="I2" s="65"/>
      <c r="J2" s="65"/>
      <c r="K2" s="65"/>
      <c r="L2" s="65"/>
    </row>
    <row r="3" spans="2:12" ht="16.5" thickBot="1" x14ac:dyDescent="0.3">
      <c r="B3" s="110"/>
      <c r="C3" s="111" t="s">
        <v>4</v>
      </c>
      <c r="D3" s="112"/>
      <c r="E3" s="112"/>
      <c r="F3" s="112"/>
      <c r="G3" s="112"/>
      <c r="H3" s="112"/>
      <c r="I3" s="112"/>
      <c r="J3" s="112"/>
      <c r="K3" s="112"/>
      <c r="L3" s="113" t="s">
        <v>184</v>
      </c>
    </row>
    <row r="4" spans="2:12" ht="24.95" customHeight="1" thickTop="1" x14ac:dyDescent="0.25">
      <c r="B4" s="495" t="s">
        <v>247</v>
      </c>
      <c r="C4" s="495"/>
      <c r="D4" s="495"/>
      <c r="E4" s="495"/>
      <c r="F4" s="495"/>
      <c r="G4" s="495"/>
      <c r="H4" s="495"/>
      <c r="I4" s="495"/>
      <c r="J4" s="495"/>
      <c r="K4" s="495"/>
      <c r="L4" s="495"/>
    </row>
    <row r="5" spans="2:12" ht="15.75" x14ac:dyDescent="0.25">
      <c r="B5" s="490" t="s">
        <v>158</v>
      </c>
      <c r="C5" s="492" t="s">
        <v>242</v>
      </c>
      <c r="D5" s="492" t="s">
        <v>54</v>
      </c>
      <c r="E5" s="492"/>
      <c r="F5" s="492"/>
      <c r="G5" s="492" t="s">
        <v>111</v>
      </c>
      <c r="H5" s="492"/>
      <c r="I5" s="492"/>
      <c r="J5" s="492" t="s">
        <v>136</v>
      </c>
      <c r="K5" s="492"/>
      <c r="L5" s="492"/>
    </row>
    <row r="6" spans="2:12" ht="31.5" x14ac:dyDescent="0.25">
      <c r="B6" s="490"/>
      <c r="C6" s="492"/>
      <c r="D6" s="477" t="s">
        <v>187</v>
      </c>
      <c r="E6" s="477" t="s">
        <v>188</v>
      </c>
      <c r="F6" s="477" t="s">
        <v>202</v>
      </c>
      <c r="G6" s="477" t="s">
        <v>187</v>
      </c>
      <c r="H6" s="477" t="s">
        <v>188</v>
      </c>
      <c r="I6" s="477" t="s">
        <v>202</v>
      </c>
      <c r="J6" s="477" t="s">
        <v>187</v>
      </c>
      <c r="K6" s="477" t="s">
        <v>188</v>
      </c>
      <c r="L6" s="477" t="s">
        <v>202</v>
      </c>
    </row>
    <row r="7" spans="2:12" x14ac:dyDescent="0.25">
      <c r="B7" s="144">
        <v>1</v>
      </c>
      <c r="C7" s="125">
        <v>2</v>
      </c>
      <c r="D7" s="125">
        <v>3</v>
      </c>
      <c r="E7" s="125">
        <v>4</v>
      </c>
      <c r="F7" s="125">
        <v>5</v>
      </c>
      <c r="G7" s="125">
        <v>6</v>
      </c>
      <c r="H7" s="125">
        <v>7</v>
      </c>
      <c r="I7" s="125">
        <v>8</v>
      </c>
      <c r="J7" s="125">
        <v>9</v>
      </c>
      <c r="K7" s="125">
        <v>10</v>
      </c>
      <c r="L7" s="125">
        <v>11</v>
      </c>
    </row>
    <row r="8" spans="2:12" ht="15.75" x14ac:dyDescent="0.25">
      <c r="B8" s="126" t="s">
        <v>62</v>
      </c>
      <c r="C8" s="537" t="s">
        <v>243</v>
      </c>
      <c r="D8" s="128">
        <v>13686527</v>
      </c>
      <c r="E8" s="129">
        <f>D8/D$12*100</f>
        <v>56.516157894928099</v>
      </c>
      <c r="F8" s="140">
        <v>3</v>
      </c>
      <c r="G8" s="128">
        <v>13375256</v>
      </c>
      <c r="H8" s="129">
        <f>G8/G$12*100</f>
        <v>54.824626447516643</v>
      </c>
      <c r="I8" s="140">
        <v>3</v>
      </c>
      <c r="J8" s="145">
        <v>13713355</v>
      </c>
      <c r="K8" s="129">
        <f>J8/J$12*100</f>
        <v>52.966073545426973</v>
      </c>
      <c r="L8" s="140">
        <v>3</v>
      </c>
    </row>
    <row r="9" spans="2:12" ht="15.75" x14ac:dyDescent="0.25">
      <c r="B9" s="126" t="s">
        <v>63</v>
      </c>
      <c r="C9" s="537" t="s">
        <v>244</v>
      </c>
      <c r="D9" s="128">
        <v>6652374</v>
      </c>
      <c r="E9" s="129">
        <f>D9/D$12*100</f>
        <v>27.469833607906107</v>
      </c>
      <c r="F9" s="140">
        <v>5</v>
      </c>
      <c r="G9" s="128">
        <v>7906422</v>
      </c>
      <c r="H9" s="129">
        <f>G9/G$12*100</f>
        <v>32.408099903764644</v>
      </c>
      <c r="I9" s="140">
        <v>6</v>
      </c>
      <c r="J9" s="128">
        <v>10748334</v>
      </c>
      <c r="K9" s="129">
        <f>J9/J$12*100</f>
        <v>41.514060500498481</v>
      </c>
      <c r="L9" s="140">
        <v>8</v>
      </c>
    </row>
    <row r="10" spans="2:12" ht="15.75" x14ac:dyDescent="0.25">
      <c r="B10" s="126" t="s">
        <v>64</v>
      </c>
      <c r="C10" s="537" t="s">
        <v>245</v>
      </c>
      <c r="D10" s="128">
        <v>3451044</v>
      </c>
      <c r="E10" s="129">
        <f>D10/D$12*100</f>
        <v>14.250492298473109</v>
      </c>
      <c r="F10" s="140">
        <v>5</v>
      </c>
      <c r="G10" s="128">
        <v>2708664</v>
      </c>
      <c r="H10" s="129">
        <f>G10/G$12*100</f>
        <v>11.102702779807446</v>
      </c>
      <c r="I10" s="140">
        <v>4</v>
      </c>
      <c r="J10" s="128">
        <v>1301209</v>
      </c>
      <c r="K10" s="129">
        <f>J10/J$12*100</f>
        <v>5.0257527491975154</v>
      </c>
      <c r="L10" s="140">
        <v>2</v>
      </c>
    </row>
    <row r="11" spans="2:12" ht="15.75" x14ac:dyDescent="0.25">
      <c r="B11" s="126" t="s">
        <v>65</v>
      </c>
      <c r="C11" s="537" t="s">
        <v>246</v>
      </c>
      <c r="D11" s="128">
        <v>427071</v>
      </c>
      <c r="E11" s="129">
        <f>D11/D$12*100</f>
        <v>1.7635161986926877</v>
      </c>
      <c r="F11" s="140">
        <v>2</v>
      </c>
      <c r="G11" s="128">
        <v>406096</v>
      </c>
      <c r="H11" s="129">
        <f>G11/G$12*100</f>
        <v>1.664570868911273</v>
      </c>
      <c r="I11" s="140">
        <v>2</v>
      </c>
      <c r="J11" s="128">
        <v>127930</v>
      </c>
      <c r="K11" s="129">
        <f>J11/J$12*100</f>
        <v>0.49411320487703209</v>
      </c>
      <c r="L11" s="140">
        <v>1</v>
      </c>
    </row>
    <row r="12" spans="2:12" ht="20.100000000000001" customHeight="1" x14ac:dyDescent="0.25">
      <c r="B12" s="492" t="s">
        <v>179</v>
      </c>
      <c r="C12" s="492"/>
      <c r="D12" s="131">
        <f t="shared" ref="D12:L12" si="0">SUM(D8:D11)</f>
        <v>24217016</v>
      </c>
      <c r="E12" s="132">
        <f t="shared" si="0"/>
        <v>100</v>
      </c>
      <c r="F12" s="123">
        <f t="shared" si="0"/>
        <v>15</v>
      </c>
      <c r="G12" s="131">
        <f t="shared" si="0"/>
        <v>24396438</v>
      </c>
      <c r="H12" s="132">
        <f t="shared" si="0"/>
        <v>100</v>
      </c>
      <c r="I12" s="123">
        <f t="shared" si="0"/>
        <v>15</v>
      </c>
      <c r="J12" s="131">
        <f t="shared" si="0"/>
        <v>25890828</v>
      </c>
      <c r="K12" s="132">
        <f t="shared" si="0"/>
        <v>100</v>
      </c>
      <c r="L12" s="123">
        <f t="shared" si="0"/>
        <v>14</v>
      </c>
    </row>
    <row r="13" spans="2:12" ht="15.75" x14ac:dyDescent="0.25">
      <c r="C13" s="4"/>
      <c r="D13" s="4"/>
      <c r="E13" s="4"/>
      <c r="F13" s="4"/>
      <c r="G13" s="4"/>
      <c r="H13" s="4"/>
      <c r="I13" s="4"/>
      <c r="J13" s="4"/>
      <c r="K13" s="4"/>
      <c r="L13" s="4"/>
    </row>
  </sheetData>
  <mergeCells count="7">
    <mergeCell ref="B4:L4"/>
    <mergeCell ref="B5:B6"/>
    <mergeCell ref="B12:C12"/>
    <mergeCell ref="C5:C6"/>
    <mergeCell ref="D5:F5"/>
    <mergeCell ref="G5:I5"/>
    <mergeCell ref="J5:L5"/>
  </mergeCells>
  <pageMargins left="0.7" right="0.7" top="0.75" bottom="0.75" header="0.3" footer="0.3"/>
  <pageSetup orientation="portrait" r:id="rId1"/>
  <ignoredErrors>
    <ignoredError sqref="D12 F12:G12 I12:J12 L12"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6"/>
  <sheetViews>
    <sheetView workbookViewId="0">
      <selection activeCell="C17" sqref="C17"/>
    </sheetView>
  </sheetViews>
  <sheetFormatPr defaultRowHeight="15" x14ac:dyDescent="0.25"/>
  <cols>
    <col min="3" max="3" width="31.42578125" customWidth="1"/>
    <col min="4" max="4" width="17" customWidth="1"/>
    <col min="5" max="5" width="13.140625" customWidth="1"/>
    <col min="6" max="6" width="18.85546875" customWidth="1"/>
    <col min="7" max="7" width="12.140625" customWidth="1"/>
    <col min="8" max="8" width="16.140625" customWidth="1"/>
    <col min="9" max="9" width="13" customWidth="1"/>
    <col min="10" max="10" width="12.140625" customWidth="1"/>
    <col min="11" max="11" width="14.140625" customWidth="1"/>
  </cols>
  <sheetData>
    <row r="2" spans="2:13" ht="15.75" x14ac:dyDescent="0.25">
      <c r="C2" s="4"/>
      <c r="D2" s="4"/>
      <c r="E2" s="4"/>
      <c r="F2" s="4"/>
      <c r="G2" s="4"/>
      <c r="H2" s="4"/>
      <c r="I2" s="4"/>
      <c r="J2" s="4"/>
      <c r="K2" s="4"/>
    </row>
    <row r="3" spans="2:13" ht="16.5" thickBot="1" x14ac:dyDescent="0.3">
      <c r="B3" s="110"/>
      <c r="C3" s="117" t="s">
        <v>5</v>
      </c>
      <c r="D3" s="112"/>
      <c r="E3" s="112"/>
      <c r="F3" s="112"/>
      <c r="G3" s="112"/>
      <c r="H3" s="112"/>
      <c r="I3" s="112"/>
      <c r="J3" s="112"/>
      <c r="K3" s="113" t="s">
        <v>184</v>
      </c>
    </row>
    <row r="4" spans="2:13" ht="24.95" customHeight="1" thickTop="1" x14ac:dyDescent="0.25">
      <c r="B4" s="495" t="s">
        <v>253</v>
      </c>
      <c r="C4" s="495"/>
      <c r="D4" s="495"/>
      <c r="E4" s="495"/>
      <c r="F4" s="495"/>
      <c r="G4" s="495"/>
      <c r="H4" s="495"/>
      <c r="I4" s="495"/>
      <c r="J4" s="495"/>
      <c r="K4" s="495"/>
    </row>
    <row r="5" spans="2:13" ht="15.75" x14ac:dyDescent="0.25">
      <c r="B5" s="490" t="s">
        <v>158</v>
      </c>
      <c r="C5" s="492" t="s">
        <v>224</v>
      </c>
      <c r="D5" s="492" t="s">
        <v>54</v>
      </c>
      <c r="E5" s="492"/>
      <c r="F5" s="502" t="s">
        <v>111</v>
      </c>
      <c r="G5" s="502"/>
      <c r="H5" s="492" t="s">
        <v>136</v>
      </c>
      <c r="I5" s="492"/>
      <c r="J5" s="492" t="s">
        <v>186</v>
      </c>
      <c r="K5" s="492"/>
    </row>
    <row r="6" spans="2:13" ht="15.75" x14ac:dyDescent="0.25">
      <c r="B6" s="490"/>
      <c r="C6" s="492"/>
      <c r="D6" s="476" t="s">
        <v>187</v>
      </c>
      <c r="E6" s="476" t="s">
        <v>188</v>
      </c>
      <c r="F6" s="476" t="s">
        <v>187</v>
      </c>
      <c r="G6" s="476" t="s">
        <v>188</v>
      </c>
      <c r="H6" s="476" t="s">
        <v>187</v>
      </c>
      <c r="I6" s="476" t="s">
        <v>188</v>
      </c>
      <c r="J6" s="123" t="s">
        <v>98</v>
      </c>
      <c r="K6" s="123" t="s">
        <v>99</v>
      </c>
    </row>
    <row r="7" spans="2:13" x14ac:dyDescent="0.25">
      <c r="B7" s="124">
        <v>1</v>
      </c>
      <c r="C7" s="125">
        <v>2</v>
      </c>
      <c r="D7" s="125">
        <v>3</v>
      </c>
      <c r="E7" s="125">
        <v>4</v>
      </c>
      <c r="F7" s="125">
        <v>5</v>
      </c>
      <c r="G7" s="125">
        <v>6</v>
      </c>
      <c r="H7" s="125">
        <v>7</v>
      </c>
      <c r="I7" s="125">
        <v>8</v>
      </c>
      <c r="J7" s="125">
        <v>9</v>
      </c>
      <c r="K7" s="125">
        <v>10</v>
      </c>
    </row>
    <row r="8" spans="2:13" ht="18" customHeight="1" x14ac:dyDescent="0.25">
      <c r="B8" s="137" t="s">
        <v>62</v>
      </c>
      <c r="C8" s="537" t="s">
        <v>248</v>
      </c>
      <c r="D8" s="128">
        <v>1004445</v>
      </c>
      <c r="E8" s="129">
        <f>D8/D$13*100</f>
        <v>13.144484706676771</v>
      </c>
      <c r="F8" s="128">
        <v>1267712</v>
      </c>
      <c r="G8" s="129">
        <f>F8/F$13*100</f>
        <v>17.0974757286791</v>
      </c>
      <c r="H8" s="145">
        <v>1526329</v>
      </c>
      <c r="I8" s="139">
        <f>H8/H$13*100</f>
        <v>19.104810858706315</v>
      </c>
      <c r="J8" s="130">
        <f>F8/D8*100</f>
        <v>126.21019568020151</v>
      </c>
      <c r="K8" s="130">
        <f>H8/F8*100</f>
        <v>120.40029596627626</v>
      </c>
      <c r="M8" s="19"/>
    </row>
    <row r="9" spans="2:13" ht="18" customHeight="1" x14ac:dyDescent="0.25">
      <c r="B9" s="137" t="s">
        <v>63</v>
      </c>
      <c r="C9" s="537" t="s">
        <v>249</v>
      </c>
      <c r="D9" s="128">
        <v>4329659</v>
      </c>
      <c r="E9" s="129">
        <f t="shared" ref="E9:E12" si="0">D9/D$13*100</f>
        <v>56.65928598442467</v>
      </c>
      <c r="F9" s="128">
        <v>4478515</v>
      </c>
      <c r="G9" s="129">
        <f t="shared" ref="G9:G12" si="1">F9/F$13*100</f>
        <v>60.401180641206587</v>
      </c>
      <c r="H9" s="145">
        <v>5270323</v>
      </c>
      <c r="I9" s="139">
        <f>H9/H$13*100</f>
        <v>65.967772399849338</v>
      </c>
      <c r="J9" s="130">
        <f t="shared" ref="J9:J12" si="2">F9/D9*100</f>
        <v>103.43805366658205</v>
      </c>
      <c r="K9" s="130">
        <f t="shared" ref="K9:K13" si="3">H9/F9*100</f>
        <v>117.6801462091787</v>
      </c>
      <c r="M9" s="19"/>
    </row>
    <row r="10" spans="2:13" ht="30" customHeight="1" x14ac:dyDescent="0.25">
      <c r="B10" s="137" t="s">
        <v>64</v>
      </c>
      <c r="C10" s="537" t="s">
        <v>250</v>
      </c>
      <c r="D10" s="128">
        <v>48611</v>
      </c>
      <c r="E10" s="129">
        <f t="shared" si="0"/>
        <v>0.63613890862741551</v>
      </c>
      <c r="F10" s="128">
        <v>30194</v>
      </c>
      <c r="G10" s="129">
        <f t="shared" si="1"/>
        <v>0.40722276207193497</v>
      </c>
      <c r="H10" s="145">
        <v>10345</v>
      </c>
      <c r="I10" s="139">
        <f>H10/H$13*100</f>
        <v>0.12948667576473805</v>
      </c>
      <c r="J10" s="130">
        <f t="shared" si="2"/>
        <v>62.113513402316343</v>
      </c>
      <c r="K10" s="130">
        <f t="shared" si="3"/>
        <v>34.261773862356762</v>
      </c>
      <c r="M10" s="19"/>
    </row>
    <row r="11" spans="2:13" ht="30.75" customHeight="1" x14ac:dyDescent="0.25">
      <c r="B11" s="137" t="s">
        <v>65</v>
      </c>
      <c r="C11" s="537" t="s">
        <v>251</v>
      </c>
      <c r="D11" s="128">
        <v>2258758</v>
      </c>
      <c r="E11" s="129">
        <f t="shared" si="0"/>
        <v>29.558821027616052</v>
      </c>
      <c r="F11" s="128">
        <v>1638190</v>
      </c>
      <c r="G11" s="129">
        <f t="shared" si="1"/>
        <v>22.094066920534647</v>
      </c>
      <c r="H11" s="145">
        <v>1182240</v>
      </c>
      <c r="I11" s="139">
        <f>H11/H$13*100</f>
        <v>14.797905032006179</v>
      </c>
      <c r="J11" s="130">
        <f t="shared" si="2"/>
        <v>72.526140471887643</v>
      </c>
      <c r="K11" s="130">
        <f t="shared" si="3"/>
        <v>72.167453103730338</v>
      </c>
      <c r="M11" s="19"/>
    </row>
    <row r="12" spans="2:13" ht="21" customHeight="1" x14ac:dyDescent="0.25">
      <c r="B12" s="137" t="s">
        <v>66</v>
      </c>
      <c r="C12" s="537" t="s">
        <v>252</v>
      </c>
      <c r="D12" s="128">
        <v>97</v>
      </c>
      <c r="E12" s="129">
        <f t="shared" si="0"/>
        <v>1.269372655095746E-3</v>
      </c>
      <c r="F12" s="128">
        <v>4</v>
      </c>
      <c r="G12" s="129">
        <f t="shared" si="1"/>
        <v>5.3947507726294625E-5</v>
      </c>
      <c r="H12" s="145">
        <v>2</v>
      </c>
      <c r="I12" s="139">
        <f>H12/H$13*100</f>
        <v>2.503367341995902E-5</v>
      </c>
      <c r="J12" s="130">
        <f t="shared" si="2"/>
        <v>4.1237113402061851</v>
      </c>
      <c r="K12" s="130">
        <f t="shared" si="3"/>
        <v>50</v>
      </c>
      <c r="M12" s="19"/>
    </row>
    <row r="13" spans="2:13" ht="19.5" customHeight="1" x14ac:dyDescent="0.25">
      <c r="B13" s="492" t="s">
        <v>179</v>
      </c>
      <c r="C13" s="492"/>
      <c r="D13" s="131">
        <f t="shared" ref="D13:I13" si="4">SUM(D8:D12)</f>
        <v>7641570</v>
      </c>
      <c r="E13" s="132">
        <f t="shared" si="4"/>
        <v>100.00000000000001</v>
      </c>
      <c r="F13" s="131">
        <f t="shared" si="4"/>
        <v>7414615</v>
      </c>
      <c r="G13" s="132">
        <f t="shared" si="4"/>
        <v>99.999999999999986</v>
      </c>
      <c r="H13" s="146">
        <f t="shared" si="4"/>
        <v>7989239</v>
      </c>
      <c r="I13" s="147">
        <f t="shared" si="4"/>
        <v>100</v>
      </c>
      <c r="J13" s="132">
        <f>F13/D13*100</f>
        <v>97.029995144976752</v>
      </c>
      <c r="K13" s="132">
        <f t="shared" si="3"/>
        <v>107.74988316992858</v>
      </c>
      <c r="M13" s="19"/>
    </row>
    <row r="14" spans="2:13" ht="15.75" x14ac:dyDescent="0.25">
      <c r="C14" s="4"/>
      <c r="D14" s="4"/>
      <c r="E14" s="4"/>
      <c r="F14" s="4"/>
      <c r="G14" s="4"/>
      <c r="H14" s="4"/>
      <c r="I14" s="4"/>
      <c r="J14" s="4"/>
      <c r="K14" s="4"/>
    </row>
    <row r="15" spans="2:13" x14ac:dyDescent="0.25">
      <c r="H15" s="19"/>
    </row>
    <row r="16" spans="2:13" x14ac:dyDescent="0.25">
      <c r="D16" s="77"/>
    </row>
  </sheetData>
  <mergeCells count="8">
    <mergeCell ref="B5:B6"/>
    <mergeCell ref="B4:K4"/>
    <mergeCell ref="B13:C13"/>
    <mergeCell ref="C5:C6"/>
    <mergeCell ref="D5:E5"/>
    <mergeCell ref="H5:I5"/>
    <mergeCell ref="J5:K5"/>
    <mergeCell ref="F5:G5"/>
  </mergeCells>
  <pageMargins left="0.7" right="0.7" top="0.75" bottom="0.75" header="0.3" footer="0.3"/>
  <pageSetup orientation="portrait" r:id="rId1"/>
  <ignoredErrors>
    <ignoredError sqref="D13 F13 H13"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2"/>
  <sheetViews>
    <sheetView workbookViewId="0">
      <selection activeCell="C12" sqref="C12"/>
    </sheetView>
  </sheetViews>
  <sheetFormatPr defaultRowHeight="15" x14ac:dyDescent="0.25"/>
  <cols>
    <col min="3" max="3" width="26.85546875" customWidth="1"/>
    <col min="4" max="4" width="16.85546875" customWidth="1"/>
    <col min="5" max="5" width="13.140625" customWidth="1"/>
    <col min="6" max="6" width="16" customWidth="1"/>
    <col min="7" max="7" width="13.140625" customWidth="1"/>
    <col min="8" max="8" width="17.28515625" customWidth="1"/>
    <col min="9" max="9" width="13.85546875" customWidth="1"/>
    <col min="10" max="10" width="14.140625" customWidth="1"/>
    <col min="11" max="11" width="14.85546875" customWidth="1"/>
  </cols>
  <sheetData>
    <row r="2" spans="2:20" ht="15.75" x14ac:dyDescent="0.25">
      <c r="C2" s="4"/>
      <c r="D2" s="4"/>
      <c r="E2" s="4"/>
      <c r="F2" s="4"/>
      <c r="G2" s="4"/>
      <c r="H2" s="4"/>
      <c r="I2" s="4"/>
      <c r="J2" s="4"/>
      <c r="K2" s="4"/>
    </row>
    <row r="3" spans="2:20" ht="16.5" thickBot="1" x14ac:dyDescent="0.3">
      <c r="B3" s="110"/>
      <c r="C3" s="111" t="s">
        <v>7</v>
      </c>
      <c r="D3" s="112"/>
      <c r="E3" s="112"/>
      <c r="F3" s="112"/>
      <c r="G3" s="112"/>
      <c r="H3" s="112"/>
      <c r="I3" s="112"/>
      <c r="J3" s="112"/>
      <c r="K3" s="113" t="s">
        <v>184</v>
      </c>
    </row>
    <row r="4" spans="2:20" ht="24.95" customHeight="1" thickTop="1" x14ac:dyDescent="0.25">
      <c r="B4" s="495" t="s">
        <v>254</v>
      </c>
      <c r="C4" s="495"/>
      <c r="D4" s="495"/>
      <c r="E4" s="495"/>
      <c r="F4" s="495"/>
      <c r="G4" s="495"/>
      <c r="H4" s="495"/>
      <c r="I4" s="495"/>
      <c r="J4" s="495"/>
      <c r="K4" s="495"/>
    </row>
    <row r="5" spans="2:20" ht="15.75" x14ac:dyDescent="0.25">
      <c r="B5" s="490" t="s">
        <v>158</v>
      </c>
      <c r="C5" s="492" t="s">
        <v>255</v>
      </c>
      <c r="D5" s="492" t="s">
        <v>115</v>
      </c>
      <c r="E5" s="492"/>
      <c r="F5" s="492" t="s">
        <v>111</v>
      </c>
      <c r="G5" s="492"/>
      <c r="H5" s="492" t="s">
        <v>136</v>
      </c>
      <c r="I5" s="492"/>
      <c r="J5" s="492" t="s">
        <v>186</v>
      </c>
      <c r="K5" s="492"/>
    </row>
    <row r="6" spans="2:20" ht="15.75" x14ac:dyDescent="0.25">
      <c r="B6" s="490"/>
      <c r="C6" s="492"/>
      <c r="D6" s="492" t="s">
        <v>187</v>
      </c>
      <c r="E6" s="123" t="s">
        <v>223</v>
      </c>
      <c r="F6" s="492" t="s">
        <v>187</v>
      </c>
      <c r="G6" s="461" t="s">
        <v>223</v>
      </c>
      <c r="H6" s="492" t="s">
        <v>187</v>
      </c>
      <c r="I6" s="461" t="s">
        <v>223</v>
      </c>
      <c r="J6" s="504" t="s">
        <v>98</v>
      </c>
      <c r="K6" s="504" t="s">
        <v>99</v>
      </c>
    </row>
    <row r="7" spans="2:20" ht="15.75" hidden="1" customHeight="1" x14ac:dyDescent="0.25">
      <c r="B7" s="148"/>
      <c r="C7" s="492"/>
      <c r="D7" s="492"/>
      <c r="E7" s="123" t="s">
        <v>6</v>
      </c>
      <c r="F7" s="492"/>
      <c r="G7" s="461" t="s">
        <v>6</v>
      </c>
      <c r="H7" s="492"/>
      <c r="I7" s="461" t="s">
        <v>6</v>
      </c>
      <c r="J7" s="504"/>
      <c r="K7" s="504"/>
    </row>
    <row r="8" spans="2:20" x14ac:dyDescent="0.25">
      <c r="B8" s="144">
        <v>1</v>
      </c>
      <c r="C8" s="125">
        <v>2</v>
      </c>
      <c r="D8" s="125">
        <v>3</v>
      </c>
      <c r="E8" s="125">
        <v>4</v>
      </c>
      <c r="F8" s="125">
        <v>5</v>
      </c>
      <c r="G8" s="125">
        <v>6</v>
      </c>
      <c r="H8" s="125">
        <v>7</v>
      </c>
      <c r="I8" s="125">
        <v>8</v>
      </c>
      <c r="J8" s="125">
        <v>9</v>
      </c>
      <c r="K8" s="125">
        <v>10</v>
      </c>
    </row>
    <row r="9" spans="2:20" ht="23.1" customHeight="1" x14ac:dyDescent="0.25">
      <c r="B9" s="126" t="s">
        <v>62</v>
      </c>
      <c r="C9" s="524" t="s">
        <v>256</v>
      </c>
      <c r="D9" s="128">
        <v>11762</v>
      </c>
      <c r="E9" s="129">
        <f>D9/D$14*100</f>
        <v>0.80409086869432655</v>
      </c>
      <c r="F9" s="128">
        <v>11844</v>
      </c>
      <c r="G9" s="129">
        <f>F9/F$14*100</f>
        <v>0.70188371984148945</v>
      </c>
      <c r="H9" s="128">
        <v>7374</v>
      </c>
      <c r="I9" s="129">
        <f>H9/H$14*100</f>
        <v>0.37507477080459489</v>
      </c>
      <c r="J9" s="130">
        <f>F9/D9*100</f>
        <v>100.69716034687978</v>
      </c>
      <c r="K9" s="130">
        <f>H9/F9*100</f>
        <v>62.259371833839914</v>
      </c>
      <c r="M9" s="19"/>
      <c r="N9" s="77"/>
      <c r="O9" s="19"/>
      <c r="P9" s="77"/>
      <c r="Q9" s="19"/>
      <c r="R9" s="77"/>
      <c r="S9" s="77"/>
      <c r="T9" s="77"/>
    </row>
    <row r="10" spans="2:20" ht="23.1" customHeight="1" x14ac:dyDescent="0.25">
      <c r="B10" s="126" t="s">
        <v>63</v>
      </c>
      <c r="C10" s="524" t="s">
        <v>257</v>
      </c>
      <c r="D10" s="128">
        <f>SUM(D11:D13)</f>
        <v>1451008</v>
      </c>
      <c r="E10" s="129">
        <f t="shared" ref="E10:E13" si="0">D10/D$14*100</f>
        <v>99.195909131305669</v>
      </c>
      <c r="F10" s="128">
        <f>SUM(F11:F13)</f>
        <v>1675615</v>
      </c>
      <c r="G10" s="129">
        <f t="shared" ref="G10:G13" si="1">F10/F$14*100</f>
        <v>99.29811628015851</v>
      </c>
      <c r="H10" s="128">
        <f>SUM(H11:H13)</f>
        <v>1958634</v>
      </c>
      <c r="I10" s="129">
        <f t="shared" ref="I10:I13" si="2">H10/H$14*100</f>
        <v>99.624925229195398</v>
      </c>
      <c r="J10" s="130">
        <f t="shared" ref="J10:J13" si="3">F10/D10*100</f>
        <v>115.47937709509529</v>
      </c>
      <c r="K10" s="130">
        <f t="shared" ref="K10:K14" si="4">H10/F10*100</f>
        <v>116.89045514631941</v>
      </c>
      <c r="M10" s="19"/>
      <c r="N10" s="77"/>
      <c r="O10" s="19"/>
      <c r="P10" s="77"/>
      <c r="Q10" s="19"/>
      <c r="R10" s="77"/>
      <c r="S10" s="77"/>
      <c r="T10" s="77"/>
    </row>
    <row r="11" spans="2:20" ht="33.75" customHeight="1" x14ac:dyDescent="0.25">
      <c r="B11" s="126" t="s">
        <v>81</v>
      </c>
      <c r="C11" s="524" t="s">
        <v>258</v>
      </c>
      <c r="D11" s="128">
        <v>747632</v>
      </c>
      <c r="E11" s="129">
        <f t="shared" si="0"/>
        <v>51.110700930426525</v>
      </c>
      <c r="F11" s="128">
        <v>992337</v>
      </c>
      <c r="G11" s="129">
        <f t="shared" si="1"/>
        <v>58.806584337752795</v>
      </c>
      <c r="H11" s="128">
        <v>1014120</v>
      </c>
      <c r="I11" s="129">
        <f t="shared" si="2"/>
        <v>51.582699561751532</v>
      </c>
      <c r="J11" s="130">
        <f t="shared" si="3"/>
        <v>132.73067498448435</v>
      </c>
      <c r="K11" s="130">
        <f t="shared" si="4"/>
        <v>102.19512121386182</v>
      </c>
      <c r="M11" s="19"/>
      <c r="N11" s="77"/>
      <c r="O11" s="19"/>
      <c r="P11" s="77"/>
      <c r="Q11" s="19"/>
      <c r="R11" s="77"/>
      <c r="S11" s="77"/>
      <c r="T11" s="77"/>
    </row>
    <row r="12" spans="2:20" ht="35.25" customHeight="1" x14ac:dyDescent="0.25">
      <c r="B12" s="126" t="s">
        <v>82</v>
      </c>
      <c r="C12" s="524" t="s">
        <v>259</v>
      </c>
      <c r="D12" s="128">
        <v>549649</v>
      </c>
      <c r="E12" s="129">
        <f t="shared" si="0"/>
        <v>37.575900517511293</v>
      </c>
      <c r="F12" s="128">
        <v>544646</v>
      </c>
      <c r="G12" s="129">
        <f t="shared" si="1"/>
        <v>32.276102708273207</v>
      </c>
      <c r="H12" s="128">
        <v>756726</v>
      </c>
      <c r="I12" s="129">
        <f t="shared" si="2"/>
        <v>38.490484270664211</v>
      </c>
      <c r="J12" s="130">
        <f t="shared" si="3"/>
        <v>99.089782752265535</v>
      </c>
      <c r="K12" s="130">
        <f t="shared" si="4"/>
        <v>138.93905399103269</v>
      </c>
      <c r="M12" s="19"/>
      <c r="N12" s="77"/>
      <c r="O12" s="19"/>
      <c r="P12" s="77"/>
      <c r="Q12" s="19"/>
      <c r="R12" s="77"/>
      <c r="S12" s="77"/>
      <c r="T12" s="77"/>
    </row>
    <row r="13" spans="2:20" ht="24.75" customHeight="1" x14ac:dyDescent="0.25">
      <c r="B13" s="126" t="s">
        <v>83</v>
      </c>
      <c r="C13" s="525" t="s">
        <v>260</v>
      </c>
      <c r="D13" s="128">
        <v>153727</v>
      </c>
      <c r="E13" s="129">
        <f t="shared" si="0"/>
        <v>10.509307683367856</v>
      </c>
      <c r="F13" s="128">
        <v>138632</v>
      </c>
      <c r="G13" s="129">
        <f t="shared" si="1"/>
        <v>8.2154292341325021</v>
      </c>
      <c r="H13" s="128">
        <v>187788</v>
      </c>
      <c r="I13" s="129">
        <f t="shared" si="2"/>
        <v>9.5517413967796667</v>
      </c>
      <c r="J13" s="130">
        <f t="shared" si="3"/>
        <v>90.180644909482396</v>
      </c>
      <c r="K13" s="130">
        <f t="shared" si="4"/>
        <v>135.45790293727279</v>
      </c>
      <c r="M13" s="19"/>
      <c r="N13" s="77"/>
      <c r="O13" s="19"/>
      <c r="P13" s="77"/>
      <c r="Q13" s="19"/>
      <c r="R13" s="77"/>
      <c r="S13" s="77"/>
      <c r="T13" s="77"/>
    </row>
    <row r="14" spans="2:20" ht="21" customHeight="1" x14ac:dyDescent="0.25">
      <c r="B14" s="492" t="s">
        <v>179</v>
      </c>
      <c r="C14" s="492"/>
      <c r="D14" s="131">
        <f t="shared" ref="D14:I14" si="5">D9+D10</f>
        <v>1462770</v>
      </c>
      <c r="E14" s="123">
        <f t="shared" si="5"/>
        <v>100</v>
      </c>
      <c r="F14" s="131">
        <f t="shared" si="5"/>
        <v>1687459</v>
      </c>
      <c r="G14" s="123">
        <f t="shared" si="5"/>
        <v>100</v>
      </c>
      <c r="H14" s="131">
        <f t="shared" si="5"/>
        <v>1966008</v>
      </c>
      <c r="I14" s="123">
        <f t="shared" si="5"/>
        <v>99.999999999999986</v>
      </c>
      <c r="J14" s="132">
        <f>F14/D14*100</f>
        <v>115.36051464003228</v>
      </c>
      <c r="K14" s="132">
        <f t="shared" si="4"/>
        <v>116.50700846657607</v>
      </c>
      <c r="L14" s="19"/>
      <c r="M14" s="19"/>
      <c r="N14" s="77"/>
      <c r="O14" s="19"/>
      <c r="P14" s="77"/>
      <c r="Q14" s="19"/>
      <c r="R14" s="77"/>
      <c r="S14" s="77"/>
      <c r="T14" s="77"/>
    </row>
    <row r="15" spans="2:20" s="71" customFormat="1" ht="21" customHeight="1" x14ac:dyDescent="0.25">
      <c r="B15" s="114"/>
      <c r="C15" s="114"/>
      <c r="D15" s="115"/>
      <c r="E15" s="114"/>
      <c r="F15" s="115"/>
      <c r="G15" s="114"/>
      <c r="H15" s="115"/>
      <c r="I15" s="114"/>
      <c r="J15" s="116"/>
      <c r="K15" s="116"/>
      <c r="L15" s="19"/>
      <c r="M15" s="19"/>
      <c r="N15" s="77"/>
      <c r="O15" s="77"/>
      <c r="P15" s="77"/>
      <c r="Q15" s="77"/>
      <c r="R15" s="77"/>
      <c r="S15" s="77"/>
      <c r="T15" s="77"/>
    </row>
    <row r="16" spans="2:20" ht="29.25" customHeight="1" x14ac:dyDescent="0.25">
      <c r="B16" s="503" t="s">
        <v>261</v>
      </c>
      <c r="C16" s="503"/>
      <c r="D16" s="503"/>
      <c r="E16" s="503"/>
      <c r="F16" s="503"/>
      <c r="G16" s="503"/>
      <c r="H16" s="503"/>
      <c r="I16" s="503"/>
      <c r="J16" s="503"/>
      <c r="K16" s="503"/>
    </row>
    <row r="17" spans="2:11" ht="15.75" x14ac:dyDescent="0.25">
      <c r="B17" s="106" t="s">
        <v>262</v>
      </c>
      <c r="C17" s="95"/>
      <c r="D17" s="109"/>
      <c r="E17" s="109"/>
      <c r="F17" s="109"/>
      <c r="G17" s="109"/>
      <c r="H17" s="109"/>
      <c r="I17" s="109"/>
      <c r="J17" s="109"/>
      <c r="K17" s="109"/>
    </row>
    <row r="18" spans="2:11" x14ac:dyDescent="0.25">
      <c r="B18" s="65"/>
      <c r="C18" s="65"/>
      <c r="D18" s="65"/>
      <c r="E18" s="65"/>
      <c r="F18" s="65"/>
      <c r="G18" s="65"/>
      <c r="H18" s="65"/>
      <c r="I18" s="65"/>
      <c r="J18" s="65"/>
      <c r="K18" s="65"/>
    </row>
    <row r="19" spans="2:11" x14ac:dyDescent="0.25">
      <c r="B19" s="341"/>
    </row>
    <row r="20" spans="2:11" x14ac:dyDescent="0.25">
      <c r="B20" s="77"/>
      <c r="D20" s="77"/>
      <c r="E20" s="77"/>
      <c r="F20" s="77"/>
      <c r="G20" s="77"/>
      <c r="H20" s="77"/>
      <c r="I20" s="77"/>
      <c r="J20" s="77"/>
      <c r="K20" s="77"/>
    </row>
    <row r="21" spans="2:11" x14ac:dyDescent="0.25">
      <c r="B21" s="77"/>
      <c r="D21" s="77"/>
      <c r="E21" s="77"/>
      <c r="F21" s="77"/>
      <c r="G21" s="77"/>
      <c r="H21" s="77"/>
      <c r="I21" s="77"/>
      <c r="J21" s="77"/>
      <c r="K21" s="77"/>
    </row>
    <row r="22" spans="2:11" x14ac:dyDescent="0.25">
      <c r="B22" s="72"/>
      <c r="D22" s="77"/>
      <c r="E22" s="77"/>
      <c r="F22" s="77"/>
      <c r="G22" s="77"/>
      <c r="H22" s="77"/>
      <c r="I22" s="77"/>
      <c r="J22" s="77"/>
      <c r="K22" s="77"/>
    </row>
  </sheetData>
  <mergeCells count="14">
    <mergeCell ref="B16:K16"/>
    <mergeCell ref="B5:B6"/>
    <mergeCell ref="B4:K4"/>
    <mergeCell ref="B14:C14"/>
    <mergeCell ref="K6:K7"/>
    <mergeCell ref="C5:C7"/>
    <mergeCell ref="D5:E5"/>
    <mergeCell ref="F5:G5"/>
    <mergeCell ref="H5:I5"/>
    <mergeCell ref="J5:K5"/>
    <mergeCell ref="D6:D7"/>
    <mergeCell ref="F6:F7"/>
    <mergeCell ref="H6:H7"/>
    <mergeCell ref="J6:J7"/>
  </mergeCells>
  <pageMargins left="0.7" right="0.7" top="0.75" bottom="0.75" header="0.3" footer="0.3"/>
  <pageSetup orientation="portrait" r:id="rId1"/>
  <ignoredErrors>
    <ignoredError sqref="L9:L13" numberStoredAsText="1"/>
    <ignoredError sqref="E10:F10 G10:H10"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4"/>
  <sheetViews>
    <sheetView workbookViewId="0">
      <selection activeCell="C11" sqref="C11"/>
    </sheetView>
  </sheetViews>
  <sheetFormatPr defaultRowHeight="15" x14ac:dyDescent="0.25"/>
  <cols>
    <col min="3" max="3" width="41.42578125" customWidth="1"/>
    <col min="4" max="4" width="16.85546875" customWidth="1"/>
    <col min="5" max="5" width="12.140625" customWidth="1"/>
    <col min="6" max="6" width="15.140625" customWidth="1"/>
    <col min="7" max="7" width="11.85546875" customWidth="1"/>
    <col min="8" max="8" width="14.85546875" customWidth="1"/>
    <col min="9" max="9" width="13.140625" customWidth="1"/>
    <col min="10" max="10" width="12.85546875" customWidth="1"/>
    <col min="11" max="11" width="13.140625" customWidth="1"/>
  </cols>
  <sheetData>
    <row r="2" spans="2:13" x14ac:dyDescent="0.25">
      <c r="M2" s="65"/>
    </row>
    <row r="3" spans="2:13" ht="16.5" thickBot="1" x14ac:dyDescent="0.3">
      <c r="B3" s="152"/>
      <c r="C3" s="152"/>
      <c r="D3" s="152"/>
      <c r="E3" s="152"/>
      <c r="F3" s="152"/>
      <c r="G3" s="152"/>
      <c r="H3" s="152"/>
      <c r="I3" s="152"/>
      <c r="J3" s="152"/>
      <c r="K3" s="153" t="s">
        <v>184</v>
      </c>
    </row>
    <row r="4" spans="2:13" ht="24.95" customHeight="1" thickTop="1" x14ac:dyDescent="0.25">
      <c r="B4" s="495" t="s">
        <v>268</v>
      </c>
      <c r="C4" s="495"/>
      <c r="D4" s="495"/>
      <c r="E4" s="495"/>
      <c r="F4" s="495"/>
      <c r="G4" s="495"/>
      <c r="H4" s="495"/>
      <c r="I4" s="495"/>
      <c r="J4" s="495"/>
      <c r="K4" s="495"/>
    </row>
    <row r="5" spans="2:13" ht="15.75" x14ac:dyDescent="0.25">
      <c r="B5" s="490" t="s">
        <v>158</v>
      </c>
      <c r="C5" s="492" t="s">
        <v>255</v>
      </c>
      <c r="D5" s="492" t="s">
        <v>54</v>
      </c>
      <c r="E5" s="492"/>
      <c r="F5" s="492" t="s">
        <v>111</v>
      </c>
      <c r="G5" s="492"/>
      <c r="H5" s="492" t="s">
        <v>136</v>
      </c>
      <c r="I5" s="492"/>
      <c r="J5" s="492" t="s">
        <v>186</v>
      </c>
      <c r="K5" s="492"/>
    </row>
    <row r="6" spans="2:13" ht="15.75" x14ac:dyDescent="0.25">
      <c r="B6" s="490"/>
      <c r="C6" s="492"/>
      <c r="D6" s="492" t="s">
        <v>187</v>
      </c>
      <c r="E6" s="461" t="s">
        <v>223</v>
      </c>
      <c r="F6" s="492" t="s">
        <v>187</v>
      </c>
      <c r="G6" s="461" t="s">
        <v>223</v>
      </c>
      <c r="H6" s="492" t="s">
        <v>187</v>
      </c>
      <c r="I6" s="461" t="s">
        <v>223</v>
      </c>
      <c r="J6" s="151" t="s">
        <v>98</v>
      </c>
      <c r="K6" s="151" t="s">
        <v>99</v>
      </c>
    </row>
    <row r="7" spans="2:13" s="54" customFormat="1" ht="15.75" x14ac:dyDescent="0.2">
      <c r="B7" s="124">
        <v>1</v>
      </c>
      <c r="C7" s="125">
        <v>2</v>
      </c>
      <c r="D7" s="492"/>
      <c r="E7" s="461"/>
      <c r="F7" s="492"/>
      <c r="G7" s="461"/>
      <c r="H7" s="492"/>
      <c r="I7" s="461"/>
      <c r="J7" s="125">
        <v>9</v>
      </c>
      <c r="K7" s="125">
        <v>10</v>
      </c>
    </row>
    <row r="8" spans="2:13" ht="15.75" x14ac:dyDescent="0.25">
      <c r="B8" s="137" t="s">
        <v>62</v>
      </c>
      <c r="C8" s="531" t="s">
        <v>263</v>
      </c>
      <c r="D8" s="128">
        <f>D9+D10</f>
        <v>532147</v>
      </c>
      <c r="E8" s="129">
        <f t="shared" ref="E8:I8" si="0">E9+E10</f>
        <v>72.575132699431023</v>
      </c>
      <c r="F8" s="128">
        <f>F9+F10</f>
        <v>699554</v>
      </c>
      <c r="G8" s="129">
        <f t="shared" si="0"/>
        <v>71.537889657104813</v>
      </c>
      <c r="H8" s="128">
        <f>H9+H10</f>
        <v>625252</v>
      </c>
      <c r="I8" s="129">
        <f t="shared" si="0"/>
        <v>64.369581622221517</v>
      </c>
      <c r="J8" s="130">
        <f>F8/D8*100</f>
        <v>131.45878864298774</v>
      </c>
      <c r="K8" s="130">
        <f>H8/F8*100</f>
        <v>89.37866126131793</v>
      </c>
    </row>
    <row r="9" spans="2:13" ht="15.75" x14ac:dyDescent="0.25">
      <c r="B9" s="137" t="s">
        <v>12</v>
      </c>
      <c r="C9" s="531" t="s">
        <v>264</v>
      </c>
      <c r="D9" s="128">
        <v>18921</v>
      </c>
      <c r="E9" s="129">
        <f t="shared" ref="E9:E13" si="1">D9/D$14*100</f>
        <v>2.5804788635582541</v>
      </c>
      <c r="F9" s="128">
        <v>100007</v>
      </c>
      <c r="G9" s="129">
        <f t="shared" ref="G9:G13" si="2">F9/F$14*100</f>
        <v>10.226929916687034</v>
      </c>
      <c r="H9" s="128">
        <v>34986</v>
      </c>
      <c r="I9" s="129">
        <f t="shared" ref="I9:I13" si="3">H9/H$14*100</f>
        <v>3.6018024454700539</v>
      </c>
      <c r="J9" s="130">
        <f t="shared" ref="J9:J13" si="4">F9/D9*100</f>
        <v>528.55028803974426</v>
      </c>
      <c r="K9" s="130">
        <f t="shared" ref="K9:K14" si="5">H9/F9*100</f>
        <v>34.983551151419398</v>
      </c>
    </row>
    <row r="10" spans="2:13" ht="15.75" x14ac:dyDescent="0.25">
      <c r="B10" s="137" t="s">
        <v>29</v>
      </c>
      <c r="C10" s="531" t="s">
        <v>265</v>
      </c>
      <c r="D10" s="128">
        <v>513226</v>
      </c>
      <c r="E10" s="129">
        <f t="shared" si="1"/>
        <v>69.994653835872768</v>
      </c>
      <c r="F10" s="128">
        <v>599547</v>
      </c>
      <c r="G10" s="129">
        <f t="shared" si="2"/>
        <v>61.310959740417779</v>
      </c>
      <c r="H10" s="128">
        <v>590266</v>
      </c>
      <c r="I10" s="129">
        <f t="shared" si="3"/>
        <v>60.767779176751461</v>
      </c>
      <c r="J10" s="130">
        <f t="shared" si="4"/>
        <v>116.81929598266652</v>
      </c>
      <c r="K10" s="130">
        <f t="shared" si="5"/>
        <v>98.451997925100116</v>
      </c>
    </row>
    <row r="11" spans="2:13" ht="15.75" x14ac:dyDescent="0.25">
      <c r="B11" s="137" t="s">
        <v>63</v>
      </c>
      <c r="C11" s="531" t="s">
        <v>266</v>
      </c>
      <c r="D11" s="128">
        <f>D12+D13</f>
        <v>201089</v>
      </c>
      <c r="E11" s="129">
        <f t="shared" ref="E11:I11" si="6">E12+E13</f>
        <v>27.424867300568984</v>
      </c>
      <c r="F11" s="128">
        <f>F12+F13</f>
        <v>278325</v>
      </c>
      <c r="G11" s="129">
        <f t="shared" si="6"/>
        <v>28.462110342895183</v>
      </c>
      <c r="H11" s="128">
        <f>H12+H13</f>
        <v>346095</v>
      </c>
      <c r="I11" s="129">
        <f t="shared" si="6"/>
        <v>35.63041837777849</v>
      </c>
      <c r="J11" s="130">
        <f t="shared" si="4"/>
        <v>138.4088637369523</v>
      </c>
      <c r="K11" s="130">
        <f t="shared" si="5"/>
        <v>124.34923201293454</v>
      </c>
    </row>
    <row r="12" spans="2:13" ht="15.75" x14ac:dyDescent="0.25">
      <c r="B12" s="137" t="s">
        <v>81</v>
      </c>
      <c r="C12" s="531" t="s">
        <v>264</v>
      </c>
      <c r="D12" s="128">
        <v>0</v>
      </c>
      <c r="E12" s="129">
        <f t="shared" si="1"/>
        <v>0</v>
      </c>
      <c r="F12" s="128">
        <v>41759</v>
      </c>
      <c r="G12" s="129">
        <f t="shared" si="2"/>
        <v>4.2703647383776522</v>
      </c>
      <c r="H12" s="128">
        <v>0</v>
      </c>
      <c r="I12" s="129">
        <f t="shared" si="3"/>
        <v>0</v>
      </c>
      <c r="J12" s="130" t="s">
        <v>23</v>
      </c>
      <c r="K12" s="130">
        <f>H12/F12*100</f>
        <v>0</v>
      </c>
    </row>
    <row r="13" spans="2:13" ht="15.75" x14ac:dyDescent="0.25">
      <c r="B13" s="137" t="s">
        <v>82</v>
      </c>
      <c r="C13" s="531" t="s">
        <v>267</v>
      </c>
      <c r="D13" s="128">
        <v>201089</v>
      </c>
      <c r="E13" s="129">
        <f t="shared" si="1"/>
        <v>27.424867300568984</v>
      </c>
      <c r="F13" s="128">
        <v>236566</v>
      </c>
      <c r="G13" s="129">
        <f t="shared" si="2"/>
        <v>24.191745604517532</v>
      </c>
      <c r="H13" s="128">
        <v>346095</v>
      </c>
      <c r="I13" s="129">
        <f t="shared" si="3"/>
        <v>35.63041837777849</v>
      </c>
      <c r="J13" s="130">
        <f t="shared" si="4"/>
        <v>117.64243693091119</v>
      </c>
      <c r="K13" s="130">
        <f t="shared" si="5"/>
        <v>146.29955276751519</v>
      </c>
    </row>
    <row r="14" spans="2:13" ht="15.75" x14ac:dyDescent="0.25">
      <c r="B14" s="492" t="s">
        <v>179</v>
      </c>
      <c r="C14" s="492"/>
      <c r="D14" s="131">
        <f t="shared" ref="D14:I14" si="7">D8+D11</f>
        <v>733236</v>
      </c>
      <c r="E14" s="123">
        <f t="shared" si="7"/>
        <v>100</v>
      </c>
      <c r="F14" s="131">
        <f t="shared" si="7"/>
        <v>977879</v>
      </c>
      <c r="G14" s="123">
        <f t="shared" si="7"/>
        <v>100</v>
      </c>
      <c r="H14" s="131">
        <f t="shared" si="7"/>
        <v>971347</v>
      </c>
      <c r="I14" s="123">
        <f t="shared" si="7"/>
        <v>100</v>
      </c>
      <c r="J14" s="132">
        <f>F14/D14*100</f>
        <v>133.36483751479741</v>
      </c>
      <c r="K14" s="132">
        <f t="shared" si="5"/>
        <v>99.332023696183271</v>
      </c>
    </row>
  </sheetData>
  <mergeCells count="11">
    <mergeCell ref="B4:K4"/>
    <mergeCell ref="B5:B6"/>
    <mergeCell ref="B14:C14"/>
    <mergeCell ref="D5:E5"/>
    <mergeCell ref="F5:G5"/>
    <mergeCell ref="H5:I5"/>
    <mergeCell ref="J5:K5"/>
    <mergeCell ref="C5:C6"/>
    <mergeCell ref="D6:D7"/>
    <mergeCell ref="F6:F7"/>
    <mergeCell ref="H6:H7"/>
  </mergeCells>
  <pageMargins left="0.7" right="0.7" top="0.75" bottom="0.75" header="0.3" footer="0.3"/>
  <pageSetup orientation="portrait" r:id="rId1"/>
  <ignoredErrors>
    <ignoredError sqref="E11 G11 I11"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15"/>
  <sheetViews>
    <sheetView workbookViewId="0">
      <selection activeCell="D15" sqref="D15"/>
    </sheetView>
  </sheetViews>
  <sheetFormatPr defaultRowHeight="15" x14ac:dyDescent="0.25"/>
  <cols>
    <col min="2" max="2" width="7" customWidth="1"/>
    <col min="3" max="3" width="25.5703125" customWidth="1"/>
    <col min="4" max="4" width="14.85546875" customWidth="1"/>
    <col min="5" max="5" width="11.42578125" customWidth="1"/>
    <col min="6" max="6" width="15" customWidth="1"/>
    <col min="7" max="7" width="12" customWidth="1"/>
    <col min="8" max="8" width="15.140625" customWidth="1"/>
    <col min="9" max="9" width="11.140625" customWidth="1"/>
    <col min="10" max="10" width="12.85546875" customWidth="1"/>
    <col min="11" max="11" width="16" customWidth="1"/>
    <col min="13" max="13" width="10.140625" bestFit="1" customWidth="1"/>
    <col min="15" max="15" width="10.140625" bestFit="1" customWidth="1"/>
    <col min="17" max="17" width="10.140625" bestFit="1" customWidth="1"/>
  </cols>
  <sheetData>
    <row r="2" spans="2:20" x14ac:dyDescent="0.25">
      <c r="M2" s="65"/>
    </row>
    <row r="3" spans="2:20" ht="16.5" thickBot="1" x14ac:dyDescent="0.3">
      <c r="B3" s="152"/>
      <c r="C3" s="154" t="s">
        <v>8</v>
      </c>
      <c r="D3" s="155"/>
      <c r="E3" s="155"/>
      <c r="F3" s="155"/>
      <c r="G3" s="155"/>
      <c r="H3" s="155"/>
      <c r="I3" s="155"/>
      <c r="J3" s="155"/>
      <c r="K3" s="156" t="s">
        <v>184</v>
      </c>
    </row>
    <row r="4" spans="2:20" ht="24.95" customHeight="1" thickTop="1" x14ac:dyDescent="0.25">
      <c r="B4" s="495" t="s">
        <v>277</v>
      </c>
      <c r="C4" s="495"/>
      <c r="D4" s="495"/>
      <c r="E4" s="495"/>
      <c r="F4" s="495"/>
      <c r="G4" s="495"/>
      <c r="H4" s="495"/>
      <c r="I4" s="495"/>
      <c r="J4" s="495"/>
      <c r="K4" s="495"/>
    </row>
    <row r="5" spans="2:20" ht="15.75" x14ac:dyDescent="0.25">
      <c r="B5" s="490" t="s">
        <v>158</v>
      </c>
      <c r="C5" s="492" t="s">
        <v>269</v>
      </c>
      <c r="D5" s="492" t="s">
        <v>54</v>
      </c>
      <c r="E5" s="492"/>
      <c r="F5" s="492" t="s">
        <v>111</v>
      </c>
      <c r="G5" s="492"/>
      <c r="H5" s="492" t="s">
        <v>136</v>
      </c>
      <c r="I5" s="492"/>
      <c r="J5" s="492" t="s">
        <v>186</v>
      </c>
      <c r="K5" s="492"/>
    </row>
    <row r="6" spans="2:20" ht="15.75" x14ac:dyDescent="0.25">
      <c r="B6" s="490"/>
      <c r="C6" s="492"/>
      <c r="D6" s="492" t="s">
        <v>187</v>
      </c>
      <c r="E6" s="461" t="s">
        <v>223</v>
      </c>
      <c r="F6" s="492" t="s">
        <v>187</v>
      </c>
      <c r="G6" s="461" t="s">
        <v>223</v>
      </c>
      <c r="H6" s="492" t="s">
        <v>187</v>
      </c>
      <c r="I6" s="461" t="s">
        <v>223</v>
      </c>
      <c r="J6" s="123" t="s">
        <v>98</v>
      </c>
      <c r="K6" s="123" t="s">
        <v>99</v>
      </c>
    </row>
    <row r="7" spans="2:20" ht="15.75" x14ac:dyDescent="0.25">
      <c r="B7" s="144">
        <v>1</v>
      </c>
      <c r="C7" s="125">
        <v>2</v>
      </c>
      <c r="D7" s="492"/>
      <c r="E7" s="461"/>
      <c r="F7" s="492"/>
      <c r="G7" s="461"/>
      <c r="H7" s="492"/>
      <c r="I7" s="461"/>
      <c r="J7" s="125">
        <v>9</v>
      </c>
      <c r="K7" s="125">
        <v>10</v>
      </c>
    </row>
    <row r="8" spans="2:20" ht="15.75" x14ac:dyDescent="0.25">
      <c r="B8" s="137" t="s">
        <v>62</v>
      </c>
      <c r="C8" s="524" t="s">
        <v>270</v>
      </c>
      <c r="D8" s="128">
        <v>2157147</v>
      </c>
      <c r="E8" s="129">
        <f>D8/D$15*100</f>
        <v>11.11112770827515</v>
      </c>
      <c r="F8" s="128">
        <v>2236845</v>
      </c>
      <c r="G8" s="129">
        <f>F8/F$15*100</f>
        <v>11.377146129198202</v>
      </c>
      <c r="H8" s="145">
        <v>2600382</v>
      </c>
      <c r="I8" s="129">
        <f>H8/H$15*100</f>
        <v>12.274665526738035</v>
      </c>
      <c r="J8" s="130">
        <f t="shared" ref="J8:J15" si="0">F8/D8*100</f>
        <v>103.6946021759296</v>
      </c>
      <c r="K8" s="130">
        <f>H8/F8*100</f>
        <v>116.25222132065475</v>
      </c>
      <c r="M8" s="20"/>
      <c r="N8" s="61"/>
      <c r="O8" s="36"/>
      <c r="P8" s="77"/>
      <c r="Q8" s="19"/>
      <c r="R8" s="77"/>
      <c r="S8" s="77"/>
      <c r="T8" s="77"/>
    </row>
    <row r="9" spans="2:20" ht="20.45" customHeight="1" x14ac:dyDescent="0.25">
      <c r="B9" s="137" t="s">
        <v>63</v>
      </c>
      <c r="C9" s="524" t="s">
        <v>271</v>
      </c>
      <c r="D9" s="128">
        <v>1651976</v>
      </c>
      <c r="E9" s="129">
        <f t="shared" ref="E9:E14" si="1">D9/D$15*100</f>
        <v>8.5090706878138338</v>
      </c>
      <c r="F9" s="128">
        <v>1453080</v>
      </c>
      <c r="G9" s="129">
        <f t="shared" ref="G9:G14" si="2">F9/F$15*100</f>
        <v>7.3907237637902146</v>
      </c>
      <c r="H9" s="145">
        <v>1618685</v>
      </c>
      <c r="I9" s="129">
        <f t="shared" ref="I9:I14" si="3">H9/H$15*100</f>
        <v>7.640730080483543</v>
      </c>
      <c r="J9" s="130">
        <f t="shared" si="0"/>
        <v>87.960115643326546</v>
      </c>
      <c r="K9" s="130">
        <f t="shared" ref="K9:K15" si="4">H9/F9*100</f>
        <v>111.39682605224763</v>
      </c>
      <c r="M9" s="20"/>
      <c r="N9" s="61"/>
      <c r="O9" s="36"/>
      <c r="P9" s="77"/>
      <c r="Q9" s="19"/>
      <c r="R9" s="77"/>
      <c r="S9" s="77"/>
      <c r="T9" s="77"/>
    </row>
    <row r="10" spans="2:20" ht="31.5" x14ac:dyDescent="0.25">
      <c r="B10" s="137" t="s">
        <v>64</v>
      </c>
      <c r="C10" s="531" t="s">
        <v>272</v>
      </c>
      <c r="D10" s="128">
        <v>3236224</v>
      </c>
      <c r="E10" s="129">
        <f t="shared" si="1"/>
        <v>16.669285012372843</v>
      </c>
      <c r="F10" s="128">
        <v>3783548</v>
      </c>
      <c r="G10" s="129">
        <f t="shared" si="2"/>
        <v>19.244059594131731</v>
      </c>
      <c r="H10" s="145">
        <v>4393701</v>
      </c>
      <c r="I10" s="129">
        <f t="shared" si="3"/>
        <v>20.739726009291878</v>
      </c>
      <c r="J10" s="130">
        <f t="shared" si="0"/>
        <v>116.91242633390024</v>
      </c>
      <c r="K10" s="130">
        <f t="shared" si="4"/>
        <v>116.12647705275579</v>
      </c>
      <c r="M10" s="20"/>
      <c r="N10" s="61"/>
      <c r="O10" s="36"/>
      <c r="P10" s="77"/>
      <c r="Q10" s="19"/>
      <c r="R10" s="77"/>
      <c r="S10" s="77"/>
      <c r="T10" s="77"/>
    </row>
    <row r="11" spans="2:20" ht="15.75" x14ac:dyDescent="0.25">
      <c r="B11" s="137" t="s">
        <v>65</v>
      </c>
      <c r="C11" s="524" t="s">
        <v>273</v>
      </c>
      <c r="D11" s="128">
        <v>1208613</v>
      </c>
      <c r="E11" s="129">
        <f t="shared" si="1"/>
        <v>6.2253770340554233</v>
      </c>
      <c r="F11" s="128">
        <v>568484</v>
      </c>
      <c r="G11" s="129">
        <f t="shared" si="2"/>
        <v>2.8914500289966942</v>
      </c>
      <c r="H11" s="145">
        <v>348047</v>
      </c>
      <c r="I11" s="129">
        <f t="shared" si="3"/>
        <v>1.6428972791630587</v>
      </c>
      <c r="J11" s="130">
        <f t="shared" si="0"/>
        <v>47.036065307919081</v>
      </c>
      <c r="K11" s="130">
        <f t="shared" si="4"/>
        <v>61.223710781657878</v>
      </c>
      <c r="M11" s="20"/>
      <c r="N11" s="61"/>
      <c r="O11" s="36"/>
      <c r="P11" s="77"/>
      <c r="Q11" s="19"/>
      <c r="R11" s="77"/>
      <c r="S11" s="77"/>
      <c r="T11" s="77"/>
    </row>
    <row r="12" spans="2:20" ht="27.75" customHeight="1" x14ac:dyDescent="0.25">
      <c r="B12" s="137" t="s">
        <v>66</v>
      </c>
      <c r="C12" s="531" t="s">
        <v>274</v>
      </c>
      <c r="D12" s="128">
        <v>803516</v>
      </c>
      <c r="E12" s="129">
        <f t="shared" si="1"/>
        <v>4.1387855772659048</v>
      </c>
      <c r="F12" s="128">
        <v>848319</v>
      </c>
      <c r="G12" s="129">
        <f t="shared" si="2"/>
        <v>4.3147599530478375</v>
      </c>
      <c r="H12" s="145">
        <v>829534</v>
      </c>
      <c r="I12" s="129">
        <f t="shared" si="3"/>
        <v>3.9156756172966545</v>
      </c>
      <c r="J12" s="130">
        <f t="shared" si="0"/>
        <v>105.57586905550107</v>
      </c>
      <c r="K12" s="130">
        <f t="shared" si="4"/>
        <v>97.785620739368099</v>
      </c>
      <c r="M12" s="20"/>
      <c r="N12" s="61"/>
      <c r="O12" s="36"/>
      <c r="P12" s="77"/>
      <c r="Q12" s="19"/>
      <c r="R12" s="77"/>
      <c r="S12" s="77"/>
      <c r="T12" s="77"/>
    </row>
    <row r="13" spans="2:20" ht="15.75" x14ac:dyDescent="0.25">
      <c r="B13" s="137" t="s">
        <v>67</v>
      </c>
      <c r="C13" s="524" t="s">
        <v>275</v>
      </c>
      <c r="D13" s="128">
        <v>9877414</v>
      </c>
      <c r="E13" s="129">
        <f t="shared" si="1"/>
        <v>50.877018757416572</v>
      </c>
      <c r="F13" s="128">
        <v>10236559</v>
      </c>
      <c r="G13" s="129">
        <f t="shared" si="2"/>
        <v>52.065667314078091</v>
      </c>
      <c r="H13" s="145">
        <v>10832483</v>
      </c>
      <c r="I13" s="129">
        <f t="shared" si="3"/>
        <v>51.132912644786735</v>
      </c>
      <c r="J13" s="130">
        <f t="shared" si="0"/>
        <v>103.63602254598219</v>
      </c>
      <c r="K13" s="130">
        <f t="shared" si="4"/>
        <v>105.82152655008387</v>
      </c>
      <c r="M13" s="20"/>
      <c r="N13" s="61"/>
      <c r="O13" s="36"/>
      <c r="P13" s="77"/>
      <c r="Q13" s="19"/>
      <c r="R13" s="77"/>
      <c r="S13" s="77"/>
      <c r="T13" s="77"/>
    </row>
    <row r="14" spans="2:20" ht="15.75" x14ac:dyDescent="0.25">
      <c r="B14" s="137" t="s">
        <v>68</v>
      </c>
      <c r="C14" s="524" t="s">
        <v>276</v>
      </c>
      <c r="D14" s="128">
        <v>479404</v>
      </c>
      <c r="E14" s="129">
        <f t="shared" si="1"/>
        <v>2.469335222800273</v>
      </c>
      <c r="F14" s="128">
        <v>534027</v>
      </c>
      <c r="G14" s="129">
        <f t="shared" si="2"/>
        <v>2.7161932167572305</v>
      </c>
      <c r="H14" s="145">
        <v>562120</v>
      </c>
      <c r="I14" s="129">
        <f t="shared" si="3"/>
        <v>2.6533928422400956</v>
      </c>
      <c r="J14" s="130">
        <f t="shared" si="0"/>
        <v>111.3939391411002</v>
      </c>
      <c r="K14" s="130">
        <f t="shared" si="4"/>
        <v>105.26059543805837</v>
      </c>
      <c r="M14" s="20"/>
      <c r="N14" s="61"/>
      <c r="O14" s="36"/>
      <c r="P14" s="77"/>
      <c r="Q14" s="19"/>
      <c r="R14" s="77"/>
      <c r="S14" s="77"/>
      <c r="T14" s="77"/>
    </row>
    <row r="15" spans="2:20" ht="17.45" customHeight="1" x14ac:dyDescent="0.25">
      <c r="B15" s="492" t="s">
        <v>179</v>
      </c>
      <c r="C15" s="492"/>
      <c r="D15" s="131">
        <f t="shared" ref="D15:I15" si="5">SUM(D8:D14)</f>
        <v>19414294</v>
      </c>
      <c r="E15" s="132">
        <f t="shared" si="5"/>
        <v>99.999999999999986</v>
      </c>
      <c r="F15" s="131">
        <f t="shared" si="5"/>
        <v>19660862</v>
      </c>
      <c r="G15" s="132">
        <f t="shared" si="5"/>
        <v>100</v>
      </c>
      <c r="H15" s="131">
        <f t="shared" si="5"/>
        <v>21184952</v>
      </c>
      <c r="I15" s="132">
        <f t="shared" si="5"/>
        <v>100</v>
      </c>
      <c r="J15" s="132">
        <f t="shared" si="0"/>
        <v>101.27003330638755</v>
      </c>
      <c r="K15" s="132">
        <f t="shared" si="4"/>
        <v>107.75189816194224</v>
      </c>
      <c r="M15" s="20"/>
      <c r="N15" s="61"/>
      <c r="O15" s="36"/>
      <c r="P15" s="77"/>
      <c r="Q15" s="19"/>
      <c r="R15" s="77"/>
      <c r="S15" s="77"/>
      <c r="T15" s="77"/>
    </row>
  </sheetData>
  <mergeCells count="11">
    <mergeCell ref="B5:B6"/>
    <mergeCell ref="B4:K4"/>
    <mergeCell ref="B15:C15"/>
    <mergeCell ref="C5:C6"/>
    <mergeCell ref="D5:E5"/>
    <mergeCell ref="F5:G5"/>
    <mergeCell ref="H5:I5"/>
    <mergeCell ref="J5:K5"/>
    <mergeCell ref="D6:D7"/>
    <mergeCell ref="F6:F7"/>
    <mergeCell ref="H6:H7"/>
  </mergeCells>
  <pageMargins left="0.7" right="0.7" top="0.75" bottom="0.75" header="0.3" footer="0.3"/>
  <pageSetup paperSize="9" scale="73" fitToHeight="0" orientation="landscape" r:id="rId1"/>
  <ignoredErrors>
    <ignoredError sqref="D15 F15 H15"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3"/>
  <sheetViews>
    <sheetView workbookViewId="0">
      <selection activeCell="D15" sqref="D15"/>
    </sheetView>
  </sheetViews>
  <sheetFormatPr defaultRowHeight="15" x14ac:dyDescent="0.25"/>
  <cols>
    <col min="2" max="2" width="6.7109375" customWidth="1"/>
    <col min="3" max="3" width="20.42578125" customWidth="1"/>
    <col min="4" max="4" width="16.140625" customWidth="1"/>
    <col min="5" max="5" width="17.140625" customWidth="1"/>
    <col min="6" max="6" width="16.85546875" customWidth="1"/>
    <col min="7" max="7" width="13.85546875" customWidth="1"/>
    <col min="8" max="8" width="15.140625" customWidth="1"/>
    <col min="12" max="12" width="10.85546875" customWidth="1"/>
  </cols>
  <sheetData>
    <row r="2" spans="2:12" ht="15.75" x14ac:dyDescent="0.25">
      <c r="C2" s="5"/>
      <c r="D2" s="4"/>
      <c r="E2" s="4"/>
      <c r="F2" s="4"/>
      <c r="G2" s="4"/>
      <c r="H2" s="4"/>
      <c r="J2" s="65"/>
    </row>
    <row r="3" spans="2:12" ht="15.75" x14ac:dyDescent="0.25">
      <c r="C3" s="4"/>
      <c r="D3" s="4"/>
      <c r="E3" s="4"/>
      <c r="F3" s="4"/>
      <c r="G3" s="4"/>
      <c r="H3" s="4"/>
    </row>
    <row r="4" spans="2:12" ht="16.5" thickBot="1" x14ac:dyDescent="0.3">
      <c r="B4" s="110"/>
      <c r="C4" s="157" t="s">
        <v>10</v>
      </c>
      <c r="D4" s="112"/>
      <c r="E4" s="112"/>
      <c r="F4" s="112"/>
      <c r="G4" s="112"/>
      <c r="H4" s="113" t="s">
        <v>184</v>
      </c>
    </row>
    <row r="5" spans="2:12" ht="24.95" customHeight="1" thickTop="1" x14ac:dyDescent="0.25">
      <c r="B5" s="495" t="s">
        <v>278</v>
      </c>
      <c r="C5" s="495"/>
      <c r="D5" s="495"/>
      <c r="E5" s="495"/>
      <c r="F5" s="495"/>
      <c r="G5" s="495"/>
      <c r="H5" s="495"/>
    </row>
    <row r="6" spans="2:12" ht="15.75" x14ac:dyDescent="0.25">
      <c r="B6" s="490" t="s">
        <v>158</v>
      </c>
      <c r="C6" s="492" t="s">
        <v>185</v>
      </c>
      <c r="D6" s="492" t="s">
        <v>54</v>
      </c>
      <c r="E6" s="492" t="s">
        <v>111</v>
      </c>
      <c r="F6" s="492" t="s">
        <v>136</v>
      </c>
      <c r="G6" s="492" t="s">
        <v>186</v>
      </c>
      <c r="H6" s="492"/>
    </row>
    <row r="7" spans="2:12" ht="15.75" x14ac:dyDescent="0.25">
      <c r="B7" s="490"/>
      <c r="C7" s="492"/>
      <c r="D7" s="492"/>
      <c r="E7" s="492"/>
      <c r="F7" s="492"/>
      <c r="G7" s="123" t="s">
        <v>9</v>
      </c>
      <c r="H7" s="123" t="s">
        <v>102</v>
      </c>
    </row>
    <row r="8" spans="2:12" s="53" customFormat="1" ht="12.75" x14ac:dyDescent="0.2">
      <c r="B8" s="144">
        <v>1</v>
      </c>
      <c r="C8" s="125">
        <v>2</v>
      </c>
      <c r="D8" s="125">
        <v>3</v>
      </c>
      <c r="E8" s="125">
        <v>4</v>
      </c>
      <c r="F8" s="125">
        <v>5</v>
      </c>
      <c r="G8" s="125">
        <v>6</v>
      </c>
      <c r="H8" s="125">
        <v>7</v>
      </c>
    </row>
    <row r="9" spans="2:12" ht="15.75" x14ac:dyDescent="0.25">
      <c r="B9" s="126" t="s">
        <v>62</v>
      </c>
      <c r="C9" s="523" t="s">
        <v>239</v>
      </c>
      <c r="D9" s="128">
        <v>96979</v>
      </c>
      <c r="E9" s="128">
        <v>105980</v>
      </c>
      <c r="F9" s="128">
        <v>124474</v>
      </c>
      <c r="G9" s="133">
        <f>E9/D9*100</f>
        <v>109.28139081656853</v>
      </c>
      <c r="H9" s="133">
        <f>F9/E9*100</f>
        <v>117.45046235138705</v>
      </c>
      <c r="J9" s="19"/>
      <c r="K9" s="77"/>
      <c r="L9" s="19"/>
    </row>
    <row r="10" spans="2:12" ht="15.75" x14ac:dyDescent="0.25">
      <c r="B10" s="126" t="s">
        <v>63</v>
      </c>
      <c r="C10" s="523" t="s">
        <v>240</v>
      </c>
      <c r="D10" s="128">
        <v>9476470</v>
      </c>
      <c r="E10" s="128">
        <v>9809340</v>
      </c>
      <c r="F10" s="128">
        <v>10324468</v>
      </c>
      <c r="G10" s="133">
        <f>E10/D10*100</f>
        <v>103.51259487973898</v>
      </c>
      <c r="H10" s="133">
        <f t="shared" ref="H10:H11" si="0">F10/E10*100</f>
        <v>105.25140325444933</v>
      </c>
      <c r="K10" s="77"/>
      <c r="L10" s="77"/>
    </row>
    <row r="11" spans="2:12" ht="17.45" customHeight="1" x14ac:dyDescent="0.25">
      <c r="B11" s="492" t="s">
        <v>179</v>
      </c>
      <c r="C11" s="492"/>
      <c r="D11" s="131">
        <f>SUM(D9:D10)</f>
        <v>9573449</v>
      </c>
      <c r="E11" s="131">
        <f>SUM(E9:E10)</f>
        <v>9915320</v>
      </c>
      <c r="F11" s="131">
        <f>F9+F10</f>
        <v>10448942</v>
      </c>
      <c r="G11" s="147">
        <f>E11/D11*100</f>
        <v>103.57103275945796</v>
      </c>
      <c r="H11" s="147">
        <f t="shared" si="0"/>
        <v>105.38179302332149</v>
      </c>
      <c r="J11" s="19"/>
      <c r="K11" s="77"/>
      <c r="L11" s="19"/>
    </row>
    <row r="12" spans="2:12" ht="15.75" x14ac:dyDescent="0.25">
      <c r="C12" s="4"/>
      <c r="D12" s="4"/>
      <c r="E12" s="4"/>
      <c r="F12" s="4"/>
      <c r="G12" s="4"/>
      <c r="H12" s="4"/>
    </row>
    <row r="13" spans="2:12" x14ac:dyDescent="0.25">
      <c r="F13" s="19"/>
    </row>
  </sheetData>
  <mergeCells count="8">
    <mergeCell ref="B5:H5"/>
    <mergeCell ref="B11:C11"/>
    <mergeCell ref="C6:C7"/>
    <mergeCell ref="G6:H6"/>
    <mergeCell ref="B6:B7"/>
    <mergeCell ref="D6:D7"/>
    <mergeCell ref="E6:E7"/>
    <mergeCell ref="F6:F7"/>
  </mergeCells>
  <pageMargins left="0.7" right="0.7" top="0.75" bottom="0.75" header="0.3" footer="0.3"/>
  <pageSetup paperSize="9" orientation="portrait" r:id="rId1"/>
  <ignoredErrors>
    <ignoredError sqref="D11:E11"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6"/>
  <sheetViews>
    <sheetView workbookViewId="0">
      <selection activeCell="C13" sqref="C13"/>
    </sheetView>
  </sheetViews>
  <sheetFormatPr defaultRowHeight="15" x14ac:dyDescent="0.25"/>
  <cols>
    <col min="2" max="2" width="7.85546875" customWidth="1"/>
    <col min="3" max="3" width="29.85546875" customWidth="1"/>
    <col min="4" max="4" width="15.5703125" customWidth="1"/>
    <col min="5" max="5" width="12.140625" customWidth="1"/>
    <col min="6" max="6" width="15.85546875" customWidth="1"/>
    <col min="7" max="7" width="12.5703125" customWidth="1"/>
    <col min="8" max="8" width="16" customWidth="1"/>
    <col min="9" max="9" width="12.140625" customWidth="1"/>
    <col min="10" max="11" width="14.5703125" customWidth="1"/>
  </cols>
  <sheetData>
    <row r="2" spans="2:14" ht="15.75" x14ac:dyDescent="0.25">
      <c r="C2" s="3"/>
      <c r="D2" s="4"/>
      <c r="E2" s="4"/>
      <c r="F2" s="4"/>
      <c r="G2" s="4"/>
      <c r="H2" s="4"/>
      <c r="I2" s="4"/>
      <c r="J2" s="4"/>
      <c r="K2" s="4"/>
    </row>
    <row r="3" spans="2:14" ht="15.75" x14ac:dyDescent="0.25">
      <c r="C3" s="4"/>
      <c r="D3" s="4"/>
      <c r="E3" s="4"/>
      <c r="F3" s="4"/>
      <c r="G3" s="4"/>
      <c r="H3" s="4"/>
      <c r="I3" s="4"/>
      <c r="J3" s="4"/>
      <c r="K3" s="4"/>
    </row>
    <row r="4" spans="2:14" ht="16.5" thickBot="1" x14ac:dyDescent="0.3">
      <c r="B4" s="110"/>
      <c r="C4" s="111" t="s">
        <v>11</v>
      </c>
      <c r="D4" s="112"/>
      <c r="E4" s="112"/>
      <c r="F4" s="112"/>
      <c r="G4" s="112"/>
      <c r="H4" s="112"/>
      <c r="I4" s="112"/>
      <c r="J4" s="112"/>
      <c r="K4" s="113" t="s">
        <v>184</v>
      </c>
    </row>
    <row r="5" spans="2:14" ht="24.95" customHeight="1" thickTop="1" x14ac:dyDescent="0.25">
      <c r="B5" s="495" t="s">
        <v>280</v>
      </c>
      <c r="C5" s="495"/>
      <c r="D5" s="495"/>
      <c r="E5" s="495"/>
      <c r="F5" s="495"/>
      <c r="G5" s="495"/>
      <c r="H5" s="495"/>
      <c r="I5" s="495"/>
      <c r="J5" s="495"/>
      <c r="K5" s="495"/>
    </row>
    <row r="6" spans="2:14" ht="15.75" x14ac:dyDescent="0.25">
      <c r="B6" s="490" t="s">
        <v>158</v>
      </c>
      <c r="C6" s="492" t="s">
        <v>281</v>
      </c>
      <c r="D6" s="492" t="s">
        <v>54</v>
      </c>
      <c r="E6" s="492"/>
      <c r="F6" s="502" t="s">
        <v>111</v>
      </c>
      <c r="G6" s="502"/>
      <c r="H6" s="492" t="s">
        <v>136</v>
      </c>
      <c r="I6" s="492"/>
      <c r="J6" s="501" t="s">
        <v>279</v>
      </c>
      <c r="K6" s="501"/>
    </row>
    <row r="7" spans="2:14" ht="15.75" x14ac:dyDescent="0.25">
      <c r="B7" s="490"/>
      <c r="C7" s="492"/>
      <c r="D7" s="527" t="s">
        <v>187</v>
      </c>
      <c r="E7" s="527" t="s">
        <v>188</v>
      </c>
      <c r="F7" s="527" t="s">
        <v>187</v>
      </c>
      <c r="G7" s="527" t="s">
        <v>188</v>
      </c>
      <c r="H7" s="527" t="s">
        <v>187</v>
      </c>
      <c r="I7" s="527" t="s">
        <v>188</v>
      </c>
      <c r="J7" s="123" t="s">
        <v>98</v>
      </c>
      <c r="K7" s="123" t="s">
        <v>99</v>
      </c>
    </row>
    <row r="8" spans="2:14" ht="16.350000000000001" customHeight="1" x14ac:dyDescent="0.25">
      <c r="B8" s="144">
        <v>1</v>
      </c>
      <c r="C8" s="125">
        <v>2</v>
      </c>
      <c r="D8" s="125">
        <v>3</v>
      </c>
      <c r="E8" s="125">
        <v>4</v>
      </c>
      <c r="F8" s="125">
        <v>5</v>
      </c>
      <c r="G8" s="125">
        <v>6</v>
      </c>
      <c r="H8" s="125">
        <v>7</v>
      </c>
      <c r="I8" s="125">
        <v>8</v>
      </c>
      <c r="J8" s="125">
        <v>9</v>
      </c>
      <c r="K8" s="125">
        <v>10</v>
      </c>
    </row>
    <row r="9" spans="2:14" ht="17.45" customHeight="1" x14ac:dyDescent="0.25">
      <c r="B9" s="137" t="s">
        <v>62</v>
      </c>
      <c r="C9" s="531" t="s">
        <v>282</v>
      </c>
      <c r="D9" s="128">
        <v>5634426</v>
      </c>
      <c r="E9" s="129">
        <f>D9/D11*100</f>
        <v>58.854713698271119</v>
      </c>
      <c r="F9" s="128">
        <v>6142454</v>
      </c>
      <c r="G9" s="129">
        <f>F9/F11*100</f>
        <v>61.949125192126928</v>
      </c>
      <c r="H9" s="128">
        <v>6755829</v>
      </c>
      <c r="I9" s="129">
        <f>H9/H11*100</f>
        <v>64.655627335284279</v>
      </c>
      <c r="J9" s="130">
        <f>F9/D9*100</f>
        <v>109.01649963989233</v>
      </c>
      <c r="K9" s="130">
        <f>H9/F9*100</f>
        <v>109.98582976771173</v>
      </c>
      <c r="M9" s="19"/>
      <c r="N9" s="35"/>
    </row>
    <row r="10" spans="2:14" ht="15.75" x14ac:dyDescent="0.25">
      <c r="B10" s="137" t="s">
        <v>63</v>
      </c>
      <c r="C10" s="531" t="s">
        <v>283</v>
      </c>
      <c r="D10" s="128">
        <v>3939023</v>
      </c>
      <c r="E10" s="129">
        <f>D10/D11*100</f>
        <v>41.145286301728873</v>
      </c>
      <c r="F10" s="128">
        <v>3772866</v>
      </c>
      <c r="G10" s="129">
        <f>F10/F11*100</f>
        <v>38.050874807873072</v>
      </c>
      <c r="H10" s="128">
        <v>3693113</v>
      </c>
      <c r="I10" s="129">
        <f>H10/H11*100</f>
        <v>35.344372664715721</v>
      </c>
      <c r="J10" s="130">
        <f>F10/D10*100</f>
        <v>95.781771266631338</v>
      </c>
      <c r="K10" s="130">
        <f t="shared" ref="K10:K11" si="0">H10/F10*100</f>
        <v>97.886142789062745</v>
      </c>
      <c r="M10" s="19"/>
      <c r="N10" s="35"/>
    </row>
    <row r="11" spans="2:14" ht="22.35" customHeight="1" x14ac:dyDescent="0.25">
      <c r="B11" s="492" t="s">
        <v>179</v>
      </c>
      <c r="C11" s="492"/>
      <c r="D11" s="131">
        <f>SUM(D9:D10)</f>
        <v>9573449</v>
      </c>
      <c r="E11" s="132">
        <f>SUM(E9:E10)</f>
        <v>100</v>
      </c>
      <c r="F11" s="131">
        <f>SUM(F9:F10)</f>
        <v>9915320</v>
      </c>
      <c r="G11" s="132">
        <f>SUM(G9:G10)</f>
        <v>100</v>
      </c>
      <c r="H11" s="131">
        <f>H9+H10</f>
        <v>10448942</v>
      </c>
      <c r="I11" s="132">
        <f>SUM(I9:I10)</f>
        <v>100</v>
      </c>
      <c r="J11" s="132">
        <f>F11/D11*100</f>
        <v>103.57103275945796</v>
      </c>
      <c r="K11" s="132">
        <f t="shared" si="0"/>
        <v>105.38179302332149</v>
      </c>
      <c r="M11" s="19"/>
      <c r="N11" s="35"/>
    </row>
    <row r="12" spans="2:14" ht="15.75" x14ac:dyDescent="0.25">
      <c r="C12" s="7"/>
      <c r="D12" s="4"/>
      <c r="E12" s="4"/>
      <c r="F12" s="4"/>
      <c r="G12" s="4"/>
      <c r="H12" s="4"/>
      <c r="I12" s="4"/>
      <c r="J12" s="4"/>
      <c r="K12" s="4"/>
    </row>
    <row r="16" spans="2:14" x14ac:dyDescent="0.25">
      <c r="D16" s="77"/>
      <c r="E16" s="77"/>
      <c r="F16" s="77"/>
      <c r="G16" s="77"/>
      <c r="H16" s="19"/>
      <c r="I16" s="77"/>
      <c r="J16" s="77"/>
      <c r="K16" s="77"/>
    </row>
  </sheetData>
  <mergeCells count="8">
    <mergeCell ref="J6:K6"/>
    <mergeCell ref="B5:K5"/>
    <mergeCell ref="B6:B7"/>
    <mergeCell ref="B11:C11"/>
    <mergeCell ref="C6:C7"/>
    <mergeCell ref="D6:E6"/>
    <mergeCell ref="H6:I6"/>
    <mergeCell ref="F6:G6"/>
  </mergeCells>
  <pageMargins left="0.7" right="0.7" top="0.75" bottom="0.75" header="0.3" footer="0.3"/>
  <ignoredErrors>
    <ignoredError sqref="D11:G11" formulaRange="1"/>
    <ignoredError sqref="H11" formula="1"/>
  </ignoredError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4"/>
  <sheetViews>
    <sheetView workbookViewId="0">
      <selection activeCell="C13" sqref="C13"/>
    </sheetView>
  </sheetViews>
  <sheetFormatPr defaultRowHeight="15.75" x14ac:dyDescent="0.25"/>
  <cols>
    <col min="2" max="2" width="9.140625" style="2"/>
    <col min="3" max="3" width="33" customWidth="1"/>
    <col min="4" max="4" width="17.85546875" customWidth="1"/>
    <col min="5" max="5" width="16" customWidth="1"/>
    <col min="6" max="6" width="13.85546875" customWidth="1"/>
    <col min="7" max="7" width="9.85546875" customWidth="1"/>
    <col min="8" max="8" width="11.140625" customWidth="1"/>
  </cols>
  <sheetData>
    <row r="3" spans="2:11" ht="16.5" thickBot="1" x14ac:dyDescent="0.3">
      <c r="B3" s="169"/>
      <c r="C3" s="111" t="s">
        <v>11</v>
      </c>
      <c r="D3" s="112"/>
      <c r="E3" s="112"/>
      <c r="F3" s="112"/>
      <c r="G3" s="112"/>
      <c r="H3" s="170" t="s">
        <v>184</v>
      </c>
    </row>
    <row r="4" spans="2:11" ht="24.95" customHeight="1" thickTop="1" x14ac:dyDescent="0.25">
      <c r="B4" s="495" t="s">
        <v>285</v>
      </c>
      <c r="C4" s="495"/>
      <c r="D4" s="495"/>
      <c r="E4" s="495"/>
      <c r="F4" s="495"/>
      <c r="G4" s="495"/>
      <c r="H4" s="495"/>
    </row>
    <row r="5" spans="2:11" x14ac:dyDescent="0.25">
      <c r="B5" s="490" t="s">
        <v>158</v>
      </c>
      <c r="C5" s="492" t="s">
        <v>176</v>
      </c>
      <c r="D5" s="492" t="s">
        <v>54</v>
      </c>
      <c r="E5" s="490" t="s">
        <v>111</v>
      </c>
      <c r="F5" s="492" t="s">
        <v>136</v>
      </c>
      <c r="G5" s="501" t="s">
        <v>284</v>
      </c>
      <c r="H5" s="501"/>
    </row>
    <row r="6" spans="2:11" x14ac:dyDescent="0.25">
      <c r="B6" s="490"/>
      <c r="C6" s="492"/>
      <c r="D6" s="492"/>
      <c r="E6" s="490"/>
      <c r="F6" s="492"/>
      <c r="G6" s="123" t="s">
        <v>9</v>
      </c>
      <c r="H6" s="123" t="s">
        <v>102</v>
      </c>
    </row>
    <row r="7" spans="2:11" ht="15" x14ac:dyDescent="0.25">
      <c r="B7" s="124">
        <v>1</v>
      </c>
      <c r="C7" s="125">
        <v>2</v>
      </c>
      <c r="D7" s="125">
        <v>3</v>
      </c>
      <c r="E7" s="125">
        <v>4</v>
      </c>
      <c r="F7" s="125">
        <v>5</v>
      </c>
      <c r="G7" s="125">
        <v>6</v>
      </c>
      <c r="H7" s="125">
        <v>7</v>
      </c>
    </row>
    <row r="8" spans="2:11" ht="17.100000000000001" customHeight="1" x14ac:dyDescent="0.25">
      <c r="B8" s="162" t="s">
        <v>62</v>
      </c>
      <c r="C8" s="528" t="s">
        <v>286</v>
      </c>
      <c r="D8" s="164">
        <v>7400278</v>
      </c>
      <c r="E8" s="164">
        <v>7281540</v>
      </c>
      <c r="F8" s="164">
        <v>7613327</v>
      </c>
      <c r="G8" s="165">
        <f>E8/D8*100</f>
        <v>98.395492709868478</v>
      </c>
      <c r="H8" s="165">
        <f>F8/E8*100</f>
        <v>104.55654985071838</v>
      </c>
      <c r="K8" s="19"/>
    </row>
    <row r="9" spans="2:11" ht="17.100000000000001" customHeight="1" x14ac:dyDescent="0.25">
      <c r="B9" s="162" t="s">
        <v>63</v>
      </c>
      <c r="C9" s="529" t="s">
        <v>287</v>
      </c>
      <c r="D9" s="164">
        <f>D10+D11</f>
        <v>9573449</v>
      </c>
      <c r="E9" s="164">
        <f>E10+E11</f>
        <v>9915320</v>
      </c>
      <c r="F9" s="164">
        <f>F10+F11</f>
        <v>10448942</v>
      </c>
      <c r="G9" s="165">
        <f t="shared" ref="G9:G11" si="0">E9/D9*100</f>
        <v>103.57103275945796</v>
      </c>
      <c r="H9" s="165">
        <f t="shared" ref="H9" si="1">F9/E9*100</f>
        <v>105.38179302332149</v>
      </c>
      <c r="K9" s="19"/>
    </row>
    <row r="10" spans="2:11" ht="17.100000000000001" customHeight="1" x14ac:dyDescent="0.25">
      <c r="B10" s="137" t="s">
        <v>81</v>
      </c>
      <c r="C10" s="529" t="s">
        <v>288</v>
      </c>
      <c r="D10" s="133">
        <v>4280620</v>
      </c>
      <c r="E10" s="133">
        <v>4089390</v>
      </c>
      <c r="F10" s="133">
        <v>3976925</v>
      </c>
      <c r="G10" s="130">
        <f t="shared" si="0"/>
        <v>95.532656484341047</v>
      </c>
      <c r="H10" s="130">
        <f>F10/E10*100</f>
        <v>97.249834327369129</v>
      </c>
    </row>
    <row r="11" spans="2:11" ht="17.100000000000001" customHeight="1" x14ac:dyDescent="0.25">
      <c r="B11" s="137" t="s">
        <v>82</v>
      </c>
      <c r="C11" s="529" t="s">
        <v>289</v>
      </c>
      <c r="D11" s="133">
        <v>5292829</v>
      </c>
      <c r="E11" s="133">
        <v>5825930</v>
      </c>
      <c r="F11" s="133">
        <v>6472017</v>
      </c>
      <c r="G11" s="130">
        <f t="shared" si="0"/>
        <v>110.07213722566891</v>
      </c>
      <c r="H11" s="130">
        <f>F11/E11*100</f>
        <v>111.08985174899115</v>
      </c>
    </row>
    <row r="12" spans="2:11" ht="17.100000000000001" customHeight="1" x14ac:dyDescent="0.25">
      <c r="B12" s="162" t="s">
        <v>64</v>
      </c>
      <c r="C12" s="530" t="s">
        <v>290</v>
      </c>
      <c r="D12" s="167">
        <f>D8/D9</f>
        <v>0.77300020086804666</v>
      </c>
      <c r="E12" s="167">
        <f t="shared" ref="E12" si="2">E8/E9</f>
        <v>0.73437266775051135</v>
      </c>
      <c r="F12" s="167">
        <f>F8/F9</f>
        <v>0.72862180687767242</v>
      </c>
      <c r="G12" s="168" t="s">
        <v>23</v>
      </c>
      <c r="H12" s="168" t="s">
        <v>23</v>
      </c>
    </row>
    <row r="13" spans="2:11" ht="17.100000000000001" customHeight="1" x14ac:dyDescent="0.25">
      <c r="B13" s="162" t="s">
        <v>65</v>
      </c>
      <c r="C13" s="529" t="s">
        <v>291</v>
      </c>
      <c r="D13" s="164">
        <v>9877414</v>
      </c>
      <c r="E13" s="164">
        <v>10236559</v>
      </c>
      <c r="F13" s="164">
        <v>10832483</v>
      </c>
      <c r="G13" s="165">
        <f>E13/D13*100</f>
        <v>103.63602254598219</v>
      </c>
      <c r="H13" s="165">
        <f>F13/E13*100</f>
        <v>105.82152655008387</v>
      </c>
    </row>
    <row r="14" spans="2:11" ht="16.5" customHeight="1" x14ac:dyDescent="0.25">
      <c r="B14" s="162" t="s">
        <v>66</v>
      </c>
      <c r="C14" s="530" t="s">
        <v>292</v>
      </c>
      <c r="D14" s="167">
        <f>D8/D13</f>
        <v>0.74921209134293654</v>
      </c>
      <c r="E14" s="167">
        <f t="shared" ref="E14" si="3">E8/E13</f>
        <v>0.71132692147820376</v>
      </c>
      <c r="F14" s="167">
        <f>F8/F13</f>
        <v>0.70282381241678382</v>
      </c>
      <c r="G14" s="168" t="s">
        <v>23</v>
      </c>
      <c r="H14" s="168" t="s">
        <v>23</v>
      </c>
    </row>
  </sheetData>
  <mergeCells count="7">
    <mergeCell ref="C5:C6"/>
    <mergeCell ref="G5:H5"/>
    <mergeCell ref="B5:B6"/>
    <mergeCell ref="B4:H4"/>
    <mergeCell ref="D5:D6"/>
    <mergeCell ref="E5:E6"/>
    <mergeCell ref="F5:F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L35"/>
  <sheetViews>
    <sheetView topLeftCell="A25" zoomScaleNormal="100" workbookViewId="0">
      <selection activeCell="C13" sqref="C13"/>
    </sheetView>
  </sheetViews>
  <sheetFormatPr defaultColWidth="8.85546875" defaultRowHeight="15" x14ac:dyDescent="0.25"/>
  <cols>
    <col min="1" max="1" width="8.85546875" style="11" customWidth="1"/>
    <col min="2" max="2" width="9.85546875" style="11" customWidth="1"/>
    <col min="3" max="3" width="72.140625" style="11" customWidth="1"/>
    <col min="4" max="4" width="16.140625" style="11" customWidth="1"/>
    <col min="5" max="5" width="16.42578125" style="11" customWidth="1"/>
    <col min="6" max="6" width="15.28515625" style="11" customWidth="1"/>
    <col min="7" max="7" width="11" style="11" customWidth="1"/>
    <col min="8" max="8" width="10.42578125" style="11" customWidth="1"/>
    <col min="9" max="9" width="8.85546875" style="11"/>
    <col min="10" max="11" width="10.7109375" style="11" bestFit="1" customWidth="1"/>
    <col min="12" max="16384" width="8.85546875" style="11"/>
  </cols>
  <sheetData>
    <row r="3" spans="2:12" ht="16.5" thickBot="1" x14ac:dyDescent="0.3">
      <c r="B3" s="107" t="s">
        <v>44</v>
      </c>
      <c r="C3" s="100"/>
      <c r="D3" s="100"/>
      <c r="E3" s="100"/>
      <c r="F3" s="100"/>
      <c r="G3" s="100"/>
      <c r="H3" s="184" t="s">
        <v>184</v>
      </c>
    </row>
    <row r="4" spans="2:12" ht="24.95" customHeight="1" thickTop="1" x14ac:dyDescent="0.25">
      <c r="B4" s="495" t="s">
        <v>293</v>
      </c>
      <c r="C4" s="495"/>
      <c r="D4" s="495"/>
      <c r="E4" s="495"/>
      <c r="F4" s="495"/>
      <c r="G4" s="495"/>
      <c r="H4" s="495"/>
    </row>
    <row r="5" spans="2:12" ht="20.100000000000001" customHeight="1" x14ac:dyDescent="0.25">
      <c r="B5" s="376" t="s">
        <v>158</v>
      </c>
      <c r="C5" s="376" t="s">
        <v>215</v>
      </c>
      <c r="D5" s="373" t="s">
        <v>115</v>
      </c>
      <c r="E5" s="373" t="s">
        <v>111</v>
      </c>
      <c r="F5" s="373" t="s">
        <v>136</v>
      </c>
      <c r="G5" s="492" t="s">
        <v>186</v>
      </c>
      <c r="H5" s="492"/>
    </row>
    <row r="6" spans="2:12" ht="15" customHeight="1" x14ac:dyDescent="0.25">
      <c r="B6" s="171">
        <v>1</v>
      </c>
      <c r="C6" s="171">
        <v>2</v>
      </c>
      <c r="D6" s="125">
        <v>3</v>
      </c>
      <c r="E6" s="125">
        <v>4</v>
      </c>
      <c r="F6" s="125">
        <v>5</v>
      </c>
      <c r="G6" s="125" t="s">
        <v>103</v>
      </c>
      <c r="H6" s="125" t="s">
        <v>104</v>
      </c>
    </row>
    <row r="7" spans="2:12" ht="20.100000000000001" customHeight="1" x14ac:dyDescent="0.25">
      <c r="B7" s="377">
        <v>1</v>
      </c>
      <c r="C7" s="540" t="s">
        <v>294</v>
      </c>
      <c r="D7" s="146">
        <f>D8+D25</f>
        <v>2696142</v>
      </c>
      <c r="E7" s="374">
        <f>E8+E25</f>
        <v>2698561</v>
      </c>
      <c r="F7" s="374">
        <f>F8+F25</f>
        <v>2852902</v>
      </c>
      <c r="G7" s="147">
        <f>E7/D7*100</f>
        <v>100.08972079363771</v>
      </c>
      <c r="H7" s="384">
        <f>F7/E7*100</f>
        <v>105.71938155187152</v>
      </c>
      <c r="J7" s="36"/>
      <c r="K7" s="36"/>
      <c r="L7" s="61"/>
    </row>
    <row r="8" spans="2:12" ht="20.100000000000001" customHeight="1" x14ac:dyDescent="0.25">
      <c r="B8" s="172" t="s">
        <v>12</v>
      </c>
      <c r="C8" s="540" t="s">
        <v>295</v>
      </c>
      <c r="D8" s="173">
        <f>D9+D24</f>
        <v>2662338</v>
      </c>
      <c r="E8" s="174">
        <f>E9+E24</f>
        <v>2581508</v>
      </c>
      <c r="F8" s="174">
        <f>F9+F24</f>
        <v>2733978</v>
      </c>
      <c r="G8" s="147">
        <f t="shared" ref="G8:G30" si="0">E8/D8*100</f>
        <v>96.96394672652383</v>
      </c>
      <c r="H8" s="384">
        <f t="shared" ref="H8:H27" si="1">F8/E8*100</f>
        <v>105.90623774940849</v>
      </c>
      <c r="J8" s="36"/>
      <c r="K8" s="36"/>
      <c r="L8" s="61"/>
    </row>
    <row r="9" spans="2:12" ht="20.100000000000001" customHeight="1" x14ac:dyDescent="0.25">
      <c r="B9" s="172" t="s">
        <v>13</v>
      </c>
      <c r="C9" s="540" t="s">
        <v>296</v>
      </c>
      <c r="D9" s="173">
        <f>SUM(D10:D23)</f>
        <v>2662338</v>
      </c>
      <c r="E9" s="174">
        <f>SUM(E10:E23)</f>
        <v>2581508</v>
      </c>
      <c r="F9" s="174">
        <f>SUM(F10:F23)</f>
        <v>2733978</v>
      </c>
      <c r="G9" s="147">
        <f t="shared" si="0"/>
        <v>96.96394672652383</v>
      </c>
      <c r="H9" s="375">
        <f t="shared" si="1"/>
        <v>105.90623774940849</v>
      </c>
      <c r="J9" s="36"/>
      <c r="K9" s="36"/>
      <c r="L9" s="61"/>
    </row>
    <row r="10" spans="2:12" ht="15.95" customHeight="1" x14ac:dyDescent="0.25">
      <c r="B10" s="180" t="s">
        <v>14</v>
      </c>
      <c r="C10" s="541" t="s">
        <v>297</v>
      </c>
      <c r="D10" s="181">
        <v>1299335</v>
      </c>
      <c r="E10" s="135">
        <v>1299335</v>
      </c>
      <c r="F10" s="135">
        <v>1384714</v>
      </c>
      <c r="G10" s="133">
        <f t="shared" si="0"/>
        <v>100</v>
      </c>
      <c r="H10" s="130">
        <f t="shared" si="1"/>
        <v>106.57097669192316</v>
      </c>
      <c r="J10" s="36"/>
      <c r="K10" s="36"/>
      <c r="L10" s="61"/>
    </row>
    <row r="11" spans="2:12" ht="15.95" customHeight="1" x14ac:dyDescent="0.25">
      <c r="B11" s="180" t="s">
        <v>15</v>
      </c>
      <c r="C11" s="541" t="s">
        <v>298</v>
      </c>
      <c r="D11" s="182">
        <v>137290</v>
      </c>
      <c r="E11" s="183">
        <v>137290</v>
      </c>
      <c r="F11" s="183">
        <v>137290</v>
      </c>
      <c r="G11" s="133">
        <f t="shared" si="0"/>
        <v>100</v>
      </c>
      <c r="H11" s="130">
        <f t="shared" si="1"/>
        <v>100</v>
      </c>
      <c r="J11" s="36"/>
      <c r="K11" s="36"/>
      <c r="L11" s="61"/>
    </row>
    <row r="12" spans="2:12" ht="15.95" customHeight="1" x14ac:dyDescent="0.25">
      <c r="B12" s="180" t="s">
        <v>16</v>
      </c>
      <c r="C12" s="541" t="s">
        <v>299</v>
      </c>
      <c r="D12" s="181">
        <v>-215</v>
      </c>
      <c r="E12" s="135">
        <v>-214</v>
      </c>
      <c r="F12" s="135">
        <v>-214</v>
      </c>
      <c r="G12" s="133">
        <f t="shared" si="0"/>
        <v>99.534883720930239</v>
      </c>
      <c r="H12" s="130">
        <f>F12/E12*100</f>
        <v>100</v>
      </c>
      <c r="J12" s="36"/>
      <c r="K12" s="36"/>
      <c r="L12" s="61"/>
    </row>
    <row r="13" spans="2:12" s="61" customFormat="1" ht="33.75" customHeight="1" x14ac:dyDescent="0.25">
      <c r="B13" s="180" t="s">
        <v>17</v>
      </c>
      <c r="C13" s="127" t="s">
        <v>335</v>
      </c>
      <c r="D13" s="181">
        <v>0</v>
      </c>
      <c r="E13" s="135">
        <v>0</v>
      </c>
      <c r="F13" s="135">
        <v>-2192</v>
      </c>
      <c r="G13" s="133" t="s">
        <v>23</v>
      </c>
      <c r="H13" s="130" t="s">
        <v>23</v>
      </c>
      <c r="J13" s="36"/>
      <c r="K13" s="36"/>
    </row>
    <row r="14" spans="2:12" ht="15.95" customHeight="1" x14ac:dyDescent="0.25">
      <c r="B14" s="180" t="s">
        <v>18</v>
      </c>
      <c r="C14" s="539" t="s">
        <v>300</v>
      </c>
      <c r="D14" s="181">
        <v>403027</v>
      </c>
      <c r="E14" s="135">
        <v>343453</v>
      </c>
      <c r="F14" s="135">
        <v>393494</v>
      </c>
      <c r="G14" s="133">
        <f t="shared" si="0"/>
        <v>85.218360060244109</v>
      </c>
      <c r="H14" s="130">
        <f>F14/E14*100</f>
        <v>114.56997027249724</v>
      </c>
      <c r="J14" s="36"/>
      <c r="K14" s="36"/>
      <c r="L14" s="61"/>
    </row>
    <row r="15" spans="2:12" ht="15.95" customHeight="1" x14ac:dyDescent="0.25">
      <c r="B15" s="180" t="s">
        <v>19</v>
      </c>
      <c r="C15" s="539" t="s">
        <v>301</v>
      </c>
      <c r="D15" s="181">
        <v>-36302</v>
      </c>
      <c r="E15" s="135">
        <v>-145228</v>
      </c>
      <c r="F15" s="135">
        <v>-118241</v>
      </c>
      <c r="G15" s="133">
        <f t="shared" si="0"/>
        <v>400.05509338328471</v>
      </c>
      <c r="H15" s="130">
        <f>F15/E15*100</f>
        <v>81.417495248850074</v>
      </c>
      <c r="J15" s="36"/>
      <c r="K15" s="36"/>
      <c r="L15" s="61"/>
    </row>
    <row r="16" spans="2:12" ht="15.95" customHeight="1" x14ac:dyDescent="0.25">
      <c r="B16" s="180" t="s">
        <v>20</v>
      </c>
      <c r="C16" s="539" t="s">
        <v>302</v>
      </c>
      <c r="D16" s="181">
        <v>32434</v>
      </c>
      <c r="E16" s="135">
        <v>29151</v>
      </c>
      <c r="F16" s="135">
        <v>10368</v>
      </c>
      <c r="G16" s="133">
        <f t="shared" si="0"/>
        <v>89.877905901214774</v>
      </c>
      <c r="H16" s="130">
        <f>F16/E16*100</f>
        <v>35.566532880518679</v>
      </c>
      <c r="J16" s="36"/>
      <c r="K16" s="36"/>
      <c r="L16" s="61"/>
    </row>
    <row r="17" spans="2:12" ht="15.95" customHeight="1" x14ac:dyDescent="0.25">
      <c r="B17" s="180" t="s">
        <v>21</v>
      </c>
      <c r="C17" s="539" t="s">
        <v>303</v>
      </c>
      <c r="D17" s="181">
        <v>970088</v>
      </c>
      <c r="E17" s="135">
        <v>1000959</v>
      </c>
      <c r="F17" s="135">
        <v>1014269</v>
      </c>
      <c r="G17" s="133">
        <f t="shared" si="0"/>
        <v>103.18228861711516</v>
      </c>
      <c r="H17" s="130">
        <f t="shared" si="1"/>
        <v>101.32972479392264</v>
      </c>
      <c r="J17" s="36"/>
      <c r="K17" s="36"/>
      <c r="L17" s="61"/>
    </row>
    <row r="18" spans="2:12" ht="15.95" customHeight="1" x14ac:dyDescent="0.25">
      <c r="B18" s="180" t="s">
        <v>22</v>
      </c>
      <c r="C18" s="539" t="s">
        <v>304</v>
      </c>
      <c r="D18" s="181">
        <v>-57589</v>
      </c>
      <c r="E18" s="135">
        <v>-58638</v>
      </c>
      <c r="F18" s="135">
        <v>-61626</v>
      </c>
      <c r="G18" s="133">
        <f t="shared" si="0"/>
        <v>101.82152841688517</v>
      </c>
      <c r="H18" s="130">
        <f>F18/E18*100</f>
        <v>105.09567174869538</v>
      </c>
      <c r="J18" s="36"/>
      <c r="K18" s="36"/>
      <c r="L18" s="61"/>
    </row>
    <row r="19" spans="2:12" ht="30" customHeight="1" x14ac:dyDescent="0.25">
      <c r="B19" s="180" t="s">
        <v>24</v>
      </c>
      <c r="C19" s="539" t="s">
        <v>305</v>
      </c>
      <c r="D19" s="181">
        <v>-14</v>
      </c>
      <c r="E19" s="135">
        <v>-34</v>
      </c>
      <c r="F19" s="381">
        <v>-1081</v>
      </c>
      <c r="G19" s="133">
        <f t="shared" si="0"/>
        <v>242.85714285714283</v>
      </c>
      <c r="H19" s="130">
        <f t="shared" ref="H19:H22" si="2">F19/E19*100</f>
        <v>3179.4117647058824</v>
      </c>
      <c r="J19" s="36"/>
      <c r="K19" s="36"/>
      <c r="L19" s="61"/>
    </row>
    <row r="20" spans="2:12" ht="30" customHeight="1" x14ac:dyDescent="0.25">
      <c r="B20" s="180" t="s">
        <v>25</v>
      </c>
      <c r="C20" s="539" t="s">
        <v>306</v>
      </c>
      <c r="D20" s="181">
        <v>-1255</v>
      </c>
      <c r="E20" s="135">
        <v>0</v>
      </c>
      <c r="F20" s="135">
        <v>0</v>
      </c>
      <c r="G20" s="133">
        <f t="shared" si="0"/>
        <v>0</v>
      </c>
      <c r="H20" s="130" t="s">
        <v>23</v>
      </c>
      <c r="J20" s="36"/>
      <c r="K20" s="36"/>
      <c r="L20" s="61"/>
    </row>
    <row r="21" spans="2:12" ht="30" customHeight="1" x14ac:dyDescent="0.25">
      <c r="B21" s="180" t="s">
        <v>26</v>
      </c>
      <c r="C21" s="539" t="s">
        <v>307</v>
      </c>
      <c r="D21" s="181">
        <v>-1349</v>
      </c>
      <c r="E21" s="135">
        <v>-8300</v>
      </c>
      <c r="F21" s="135">
        <v>-8621</v>
      </c>
      <c r="G21" s="133">
        <f t="shared" si="0"/>
        <v>615.27057079318013</v>
      </c>
      <c r="H21" s="130">
        <f>F21/E21*100</f>
        <v>103.86746987951807</v>
      </c>
      <c r="J21" s="36"/>
      <c r="K21" s="36"/>
      <c r="L21" s="61"/>
    </row>
    <row r="22" spans="2:12" ht="30" customHeight="1" x14ac:dyDescent="0.25">
      <c r="B22" s="180" t="s">
        <v>27</v>
      </c>
      <c r="C22" s="539" t="s">
        <v>308</v>
      </c>
      <c r="D22" s="181">
        <v>-15950</v>
      </c>
      <c r="E22" s="135">
        <v>-16266</v>
      </c>
      <c r="F22" s="135">
        <v>-14182</v>
      </c>
      <c r="G22" s="133">
        <f t="shared" si="0"/>
        <v>101.98119122257052</v>
      </c>
      <c r="H22" s="130">
        <f t="shared" si="2"/>
        <v>87.18799950817656</v>
      </c>
      <c r="J22" s="36"/>
      <c r="K22" s="36"/>
      <c r="L22" s="61"/>
    </row>
    <row r="23" spans="2:12" ht="15.95" customHeight="1" x14ac:dyDescent="0.25">
      <c r="B23" s="180" t="s">
        <v>152</v>
      </c>
      <c r="C23" s="539" t="s">
        <v>309</v>
      </c>
      <c r="D23" s="181">
        <v>-67162</v>
      </c>
      <c r="E23" s="135">
        <v>0</v>
      </c>
      <c r="F23" s="135">
        <v>0</v>
      </c>
      <c r="G23" s="133">
        <f t="shared" si="0"/>
        <v>0</v>
      </c>
      <c r="H23" s="130" t="s">
        <v>23</v>
      </c>
      <c r="J23" s="36"/>
      <c r="K23" s="36"/>
      <c r="L23" s="61"/>
    </row>
    <row r="24" spans="2:12" ht="20.100000000000001" customHeight="1" x14ac:dyDescent="0.25">
      <c r="B24" s="176" t="s">
        <v>28</v>
      </c>
      <c r="C24" s="538" t="s">
        <v>310</v>
      </c>
      <c r="D24" s="178">
        <v>0</v>
      </c>
      <c r="E24" s="179">
        <v>0</v>
      </c>
      <c r="F24" s="179">
        <v>0</v>
      </c>
      <c r="G24" s="164" t="s">
        <v>23</v>
      </c>
      <c r="H24" s="165" t="s">
        <v>23</v>
      </c>
      <c r="J24" s="36"/>
      <c r="K24" s="36"/>
      <c r="L24" s="61"/>
    </row>
    <row r="25" spans="2:12" ht="20.100000000000001" customHeight="1" x14ac:dyDescent="0.25">
      <c r="B25" s="172" t="s">
        <v>29</v>
      </c>
      <c r="C25" s="172" t="s">
        <v>311</v>
      </c>
      <c r="D25" s="173">
        <f>SUM(D26:D30)</f>
        <v>33804</v>
      </c>
      <c r="E25" s="174">
        <f>SUM(E26:E30)</f>
        <v>117053</v>
      </c>
      <c r="F25" s="174">
        <f>SUM(F26:F30)</f>
        <v>118924</v>
      </c>
      <c r="G25" s="147">
        <f t="shared" si="0"/>
        <v>346.26967222813869</v>
      </c>
      <c r="H25" s="132">
        <f t="shared" si="1"/>
        <v>101.59842122799074</v>
      </c>
      <c r="J25" s="36"/>
      <c r="K25" s="36"/>
      <c r="L25" s="61"/>
    </row>
    <row r="26" spans="2:12" ht="15.95" customHeight="1" x14ac:dyDescent="0.25">
      <c r="B26" s="180" t="s">
        <v>30</v>
      </c>
      <c r="C26" s="539" t="s">
        <v>312</v>
      </c>
      <c r="D26" s="181">
        <v>170158</v>
      </c>
      <c r="E26" s="135">
        <v>117067</v>
      </c>
      <c r="F26" s="135">
        <v>118938</v>
      </c>
      <c r="G26" s="133">
        <f t="shared" si="0"/>
        <v>68.798998577792403</v>
      </c>
      <c r="H26" s="130">
        <f t="shared" si="1"/>
        <v>101.59823007337678</v>
      </c>
      <c r="J26" s="36"/>
      <c r="K26" s="36"/>
      <c r="L26" s="61"/>
    </row>
    <row r="27" spans="2:12" ht="15.95" customHeight="1" x14ac:dyDescent="0.25">
      <c r="B27" s="180" t="s">
        <v>31</v>
      </c>
      <c r="C27" s="539" t="s">
        <v>313</v>
      </c>
      <c r="D27" s="181">
        <v>-14</v>
      </c>
      <c r="E27" s="135">
        <v>-14</v>
      </c>
      <c r="F27" s="135">
        <v>-14</v>
      </c>
      <c r="G27" s="133">
        <f t="shared" si="0"/>
        <v>100</v>
      </c>
      <c r="H27" s="130">
        <f t="shared" si="1"/>
        <v>100</v>
      </c>
      <c r="J27" s="36"/>
      <c r="K27" s="36"/>
      <c r="L27" s="61"/>
    </row>
    <row r="28" spans="2:12" ht="31.5" customHeight="1" x14ac:dyDescent="0.25">
      <c r="B28" s="180" t="s">
        <v>32</v>
      </c>
      <c r="C28" s="539" t="s">
        <v>314</v>
      </c>
      <c r="D28" s="181">
        <v>163609</v>
      </c>
      <c r="E28" s="135">
        <v>0</v>
      </c>
      <c r="F28" s="135">
        <v>0</v>
      </c>
      <c r="G28" s="133">
        <f>E28/D28*100</f>
        <v>0</v>
      </c>
      <c r="H28" s="130" t="s">
        <v>23</v>
      </c>
      <c r="J28" s="36"/>
      <c r="K28" s="36"/>
      <c r="L28" s="61"/>
    </row>
    <row r="29" spans="2:12" ht="30" customHeight="1" x14ac:dyDescent="0.25">
      <c r="B29" s="180" t="s">
        <v>33</v>
      </c>
      <c r="C29" s="539" t="s">
        <v>315</v>
      </c>
      <c r="D29" s="181">
        <v>1255</v>
      </c>
      <c r="E29" s="135">
        <v>0</v>
      </c>
      <c r="F29" s="135">
        <v>0</v>
      </c>
      <c r="G29" s="133">
        <f>E29/D29*100</f>
        <v>0</v>
      </c>
      <c r="H29" s="130" t="s">
        <v>23</v>
      </c>
      <c r="J29" s="36"/>
      <c r="K29" s="36"/>
      <c r="L29" s="61"/>
    </row>
    <row r="30" spans="2:12" ht="15.95" customHeight="1" x14ac:dyDescent="0.25">
      <c r="B30" s="180" t="s">
        <v>34</v>
      </c>
      <c r="C30" s="180" t="s">
        <v>336</v>
      </c>
      <c r="D30" s="181">
        <v>-301204</v>
      </c>
      <c r="E30" s="135">
        <v>0</v>
      </c>
      <c r="F30" s="135">
        <v>0</v>
      </c>
      <c r="G30" s="133">
        <f t="shared" si="0"/>
        <v>0</v>
      </c>
      <c r="H30" s="130" t="s">
        <v>23</v>
      </c>
      <c r="J30" s="36"/>
      <c r="K30" s="36"/>
      <c r="L30" s="61"/>
    </row>
    <row r="32" spans="2:12" ht="28.5" customHeight="1" x14ac:dyDescent="0.25">
      <c r="B32" s="503" t="s">
        <v>316</v>
      </c>
      <c r="C32" s="503"/>
      <c r="D32" s="503"/>
      <c r="E32" s="503"/>
      <c r="F32" s="503"/>
      <c r="G32" s="503"/>
      <c r="H32" s="503"/>
    </row>
    <row r="34" spans="2:3" x14ac:dyDescent="0.25">
      <c r="B34" s="61"/>
      <c r="C34" s="342"/>
    </row>
    <row r="35" spans="2:3" x14ac:dyDescent="0.25">
      <c r="B35" s="61"/>
    </row>
  </sheetData>
  <mergeCells count="3">
    <mergeCell ref="B4:H4"/>
    <mergeCell ref="G5:H5"/>
    <mergeCell ref="B32:H32"/>
  </mergeCells>
  <pageMargins left="0.70866141732283472" right="0.70866141732283472" top="0.74803149606299213" bottom="0.74803149606299213" header="0.31496062992125984" footer="0.31496062992125984"/>
  <pageSetup paperSize="9" scale="72" fitToHeight="3" orientation="landscape" r:id="rId1"/>
  <ignoredErrors>
    <ignoredError sqref="D9:F9"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4"/>
  <sheetViews>
    <sheetView tabSelected="1" workbookViewId="0">
      <selection activeCell="C30" sqref="C30"/>
    </sheetView>
  </sheetViews>
  <sheetFormatPr defaultRowHeight="15.75" x14ac:dyDescent="0.25"/>
  <cols>
    <col min="1" max="1" width="9.140625" style="2"/>
    <col min="2" max="2" width="7.42578125" style="2" customWidth="1"/>
    <col min="3" max="3" width="58.85546875" style="2" customWidth="1"/>
    <col min="4" max="4" width="10.28515625" style="2" customWidth="1"/>
    <col min="5" max="5" width="9.85546875" style="2" customWidth="1"/>
    <col min="6" max="7" width="9.7109375" style="2" customWidth="1"/>
    <col min="8" max="8" width="10.140625" style="2" customWidth="1"/>
    <col min="9" max="16384" width="9.140625" style="2"/>
  </cols>
  <sheetData>
    <row r="2" spans="2:9" x14ac:dyDescent="0.25">
      <c r="I2" s="95"/>
    </row>
    <row r="4" spans="2:9" ht="16.5" thickBot="1" x14ac:dyDescent="0.3">
      <c r="B4" s="97"/>
      <c r="C4" s="97"/>
      <c r="D4" s="97"/>
      <c r="E4" s="97"/>
      <c r="F4" s="97"/>
      <c r="G4" s="97"/>
      <c r="H4" s="97"/>
    </row>
    <row r="5" spans="2:9" ht="24.95" customHeight="1" thickTop="1" x14ac:dyDescent="0.25">
      <c r="B5" s="481" t="s">
        <v>156</v>
      </c>
      <c r="C5" s="481"/>
      <c r="D5" s="481"/>
      <c r="E5" s="481"/>
      <c r="F5" s="481"/>
      <c r="G5" s="481"/>
      <c r="H5" s="481"/>
    </row>
    <row r="6" spans="2:9" x14ac:dyDescent="0.25">
      <c r="B6" s="352" t="s">
        <v>158</v>
      </c>
      <c r="C6" s="347" t="s">
        <v>159</v>
      </c>
      <c r="D6" s="344" t="s">
        <v>130</v>
      </c>
      <c r="E6" s="344" t="s">
        <v>131</v>
      </c>
      <c r="F6" s="344" t="s">
        <v>132</v>
      </c>
      <c r="G6" s="344" t="s">
        <v>133</v>
      </c>
      <c r="H6" s="344" t="s">
        <v>150</v>
      </c>
    </row>
    <row r="7" spans="2:9" x14ac:dyDescent="0.25">
      <c r="B7" s="124">
        <v>1</v>
      </c>
      <c r="C7" s="119">
        <v>2</v>
      </c>
      <c r="D7" s="119">
        <v>3</v>
      </c>
      <c r="E7" s="119">
        <v>4</v>
      </c>
      <c r="F7" s="119">
        <v>5</v>
      </c>
      <c r="G7" s="119">
        <v>6</v>
      </c>
      <c r="H7" s="119">
        <v>7</v>
      </c>
    </row>
    <row r="8" spans="2:9" x14ac:dyDescent="0.25">
      <c r="B8" s="482" t="s">
        <v>165</v>
      </c>
      <c r="C8" s="482"/>
      <c r="D8" s="482"/>
      <c r="E8" s="482"/>
      <c r="F8" s="482"/>
      <c r="G8" s="482"/>
      <c r="H8" s="482"/>
    </row>
    <row r="9" spans="2:9" x14ac:dyDescent="0.25">
      <c r="B9" s="137" t="s">
        <v>62</v>
      </c>
      <c r="C9" s="122" t="s">
        <v>160</v>
      </c>
      <c r="D9" s="348">
        <v>2.2999999999999998</v>
      </c>
      <c r="E9" s="348">
        <v>2.9</v>
      </c>
      <c r="F9" s="348">
        <v>2.2999999999999998</v>
      </c>
      <c r="G9" s="348">
        <v>-3.4</v>
      </c>
      <c r="H9" s="235">
        <v>6</v>
      </c>
    </row>
    <row r="10" spans="2:9" x14ac:dyDescent="0.25">
      <c r="B10" s="137" t="s">
        <v>63</v>
      </c>
      <c r="C10" s="122" t="s">
        <v>161</v>
      </c>
      <c r="D10" s="348">
        <v>2.6</v>
      </c>
      <c r="E10" s="348">
        <v>1.9</v>
      </c>
      <c r="F10" s="348">
        <v>1.5</v>
      </c>
      <c r="G10" s="348">
        <v>-6.3</v>
      </c>
      <c r="H10" s="235">
        <v>5</v>
      </c>
    </row>
    <row r="11" spans="2:9" x14ac:dyDescent="0.25">
      <c r="B11" s="137" t="s">
        <v>64</v>
      </c>
      <c r="C11" s="122" t="s">
        <v>134</v>
      </c>
      <c r="D11" s="235">
        <v>3</v>
      </c>
      <c r="E11" s="235">
        <v>2.2999999999999998</v>
      </c>
      <c r="F11" s="235">
        <v>1.9</v>
      </c>
      <c r="G11" s="235">
        <v>-5.9</v>
      </c>
      <c r="H11" s="235">
        <v>5.0999999999999996</v>
      </c>
    </row>
    <row r="12" spans="2:9" x14ac:dyDescent="0.25">
      <c r="B12" s="137" t="s">
        <v>65</v>
      </c>
      <c r="C12" s="122" t="s">
        <v>162</v>
      </c>
      <c r="D12" s="235">
        <v>4.8</v>
      </c>
      <c r="E12" s="235">
        <v>4.4000000000000004</v>
      </c>
      <c r="F12" s="235">
        <v>3.3</v>
      </c>
      <c r="G12" s="235">
        <v>-4.2</v>
      </c>
      <c r="H12" s="235">
        <v>6.3</v>
      </c>
    </row>
    <row r="13" spans="2:9" x14ac:dyDescent="0.25">
      <c r="B13" s="137" t="s">
        <v>66</v>
      </c>
      <c r="C13" s="122" t="s">
        <v>163</v>
      </c>
      <c r="D13" s="235">
        <v>3.4</v>
      </c>
      <c r="E13" s="235">
        <v>2.8</v>
      </c>
      <c r="F13" s="235">
        <v>2.9</v>
      </c>
      <c r="G13" s="235">
        <v>-8</v>
      </c>
      <c r="H13" s="235">
        <v>6.3</v>
      </c>
    </row>
    <row r="14" spans="2:9" x14ac:dyDescent="0.25">
      <c r="B14" s="137" t="s">
        <v>67</v>
      </c>
      <c r="C14" s="122" t="s">
        <v>164</v>
      </c>
      <c r="D14" s="235">
        <v>2.1</v>
      </c>
      <c r="E14" s="235">
        <v>4.5</v>
      </c>
      <c r="F14" s="235">
        <v>4.2</v>
      </c>
      <c r="G14" s="235">
        <v>-1</v>
      </c>
      <c r="H14" s="235">
        <v>6.5</v>
      </c>
    </row>
    <row r="15" spans="2:9" x14ac:dyDescent="0.25">
      <c r="B15" s="137" t="s">
        <v>68</v>
      </c>
      <c r="C15" s="122" t="s">
        <v>135</v>
      </c>
      <c r="D15" s="235">
        <v>3.2</v>
      </c>
      <c r="E15" s="235">
        <v>3.7</v>
      </c>
      <c r="F15" s="235">
        <v>2.8</v>
      </c>
      <c r="G15" s="235">
        <v>-4.3</v>
      </c>
      <c r="H15" s="235">
        <v>2.8</v>
      </c>
    </row>
    <row r="16" spans="2:9" x14ac:dyDescent="0.25">
      <c r="B16" s="482" t="s">
        <v>166</v>
      </c>
      <c r="C16" s="482"/>
      <c r="D16" s="482"/>
      <c r="E16" s="482"/>
      <c r="F16" s="482"/>
      <c r="G16" s="482"/>
      <c r="H16" s="482"/>
    </row>
    <row r="17" spans="2:8" x14ac:dyDescent="0.25">
      <c r="B17" s="137" t="s">
        <v>62</v>
      </c>
      <c r="C17" s="191" t="s">
        <v>160</v>
      </c>
      <c r="D17" s="348">
        <v>2.1</v>
      </c>
      <c r="E17" s="348">
        <v>2.4</v>
      </c>
      <c r="F17" s="348">
        <v>1.8</v>
      </c>
      <c r="G17" s="348">
        <v>1.2</v>
      </c>
      <c r="H17" s="348">
        <v>4.3</v>
      </c>
    </row>
    <row r="18" spans="2:8" x14ac:dyDescent="0.25">
      <c r="B18" s="137" t="s">
        <v>63</v>
      </c>
      <c r="C18" s="191" t="s">
        <v>161</v>
      </c>
      <c r="D18" s="348">
        <v>1.5</v>
      </c>
      <c r="E18" s="348">
        <v>1.8</v>
      </c>
      <c r="F18" s="348">
        <v>1.2</v>
      </c>
      <c r="G18" s="348">
        <v>0.3</v>
      </c>
      <c r="H18" s="348">
        <v>2.2000000000000002</v>
      </c>
    </row>
    <row r="19" spans="2:8" x14ac:dyDescent="0.25">
      <c r="B19" s="137" t="s">
        <v>64</v>
      </c>
      <c r="C19" s="191" t="s">
        <v>135</v>
      </c>
      <c r="D19" s="348">
        <v>0.8</v>
      </c>
      <c r="E19" s="348">
        <v>1.4</v>
      </c>
      <c r="F19" s="348">
        <v>0.6</v>
      </c>
      <c r="G19" s="348">
        <v>-1.1000000000000001</v>
      </c>
      <c r="H19" s="348">
        <v>1.8</v>
      </c>
    </row>
    <row r="20" spans="2:8" x14ac:dyDescent="0.25">
      <c r="B20" s="482" t="s">
        <v>167</v>
      </c>
      <c r="C20" s="482"/>
      <c r="D20" s="482"/>
      <c r="E20" s="482"/>
      <c r="F20" s="482"/>
      <c r="G20" s="482"/>
      <c r="H20" s="482"/>
    </row>
    <row r="21" spans="2:8" x14ac:dyDescent="0.25">
      <c r="B21" s="137" t="s">
        <v>62</v>
      </c>
      <c r="C21" s="191" t="s">
        <v>168</v>
      </c>
      <c r="D21" s="348">
        <v>-0.27</v>
      </c>
      <c r="E21" s="348">
        <v>-0.25</v>
      </c>
      <c r="F21" s="348">
        <v>-0.35</v>
      </c>
      <c r="G21" s="348">
        <v>-0.51</v>
      </c>
      <c r="H21" s="348">
        <v>-0.54</v>
      </c>
    </row>
    <row r="22" spans="2:8" ht="16.5" customHeight="1" x14ac:dyDescent="0.25">
      <c r="B22" s="126" t="s">
        <v>63</v>
      </c>
      <c r="C22" s="191" t="s">
        <v>169</v>
      </c>
      <c r="D22" s="348">
        <v>0.3</v>
      </c>
      <c r="E22" s="348">
        <v>0.19</v>
      </c>
      <c r="F22" s="348">
        <v>-0.3</v>
      </c>
      <c r="G22" s="353">
        <v>-0.62</v>
      </c>
      <c r="H22" s="363">
        <v>-0.38</v>
      </c>
    </row>
    <row r="23" spans="2:8" x14ac:dyDescent="0.25">
      <c r="B23" s="126" t="s">
        <v>64</v>
      </c>
      <c r="C23" s="191" t="s">
        <v>170</v>
      </c>
      <c r="D23" s="348">
        <v>1.8</v>
      </c>
      <c r="E23" s="348">
        <v>2.98</v>
      </c>
      <c r="F23" s="348">
        <v>1.37</v>
      </c>
      <c r="G23" s="348">
        <v>0.57999999999999996</v>
      </c>
      <c r="H23" s="363">
        <v>1.05</v>
      </c>
    </row>
    <row r="24" spans="2:8" x14ac:dyDescent="0.25">
      <c r="C24" s="351"/>
      <c r="D24" s="350"/>
      <c r="E24" s="350"/>
      <c r="F24" s="350"/>
      <c r="G24" s="350"/>
      <c r="H24" s="364"/>
    </row>
    <row r="25" spans="2:8" x14ac:dyDescent="0.25">
      <c r="B25" s="95" t="s">
        <v>171</v>
      </c>
      <c r="C25" s="351"/>
      <c r="D25" s="350"/>
      <c r="E25" s="350"/>
      <c r="F25" s="350"/>
      <c r="G25" s="350"/>
      <c r="H25" s="350"/>
    </row>
    <row r="26" spans="2:8" ht="19.5" customHeight="1" x14ac:dyDescent="0.25">
      <c r="B26" s="483" t="s">
        <v>172</v>
      </c>
      <c r="C26" s="483"/>
      <c r="D26" s="483"/>
      <c r="E26" s="483"/>
      <c r="F26" s="483"/>
      <c r="G26" s="483"/>
      <c r="H26" s="483"/>
    </row>
    <row r="27" spans="2:8" ht="29.25" customHeight="1" x14ac:dyDescent="0.25">
      <c r="B27" s="480" t="s">
        <v>173</v>
      </c>
      <c r="C27" s="480"/>
      <c r="D27" s="480"/>
      <c r="E27" s="480"/>
      <c r="F27" s="480"/>
      <c r="G27" s="480"/>
      <c r="H27" s="480"/>
    </row>
    <row r="28" spans="2:8" x14ac:dyDescent="0.25">
      <c r="B28" s="95" t="s">
        <v>174</v>
      </c>
      <c r="C28" s="95"/>
      <c r="D28" s="95"/>
      <c r="E28" s="95"/>
      <c r="F28" s="95"/>
      <c r="G28" s="95"/>
      <c r="H28" s="95"/>
    </row>
    <row r="33" spans="2:3" x14ac:dyDescent="0.25">
      <c r="B33" s="479"/>
      <c r="C33" s="479"/>
    </row>
    <row r="34" spans="2:3" x14ac:dyDescent="0.25">
      <c r="B34" s="379"/>
    </row>
  </sheetData>
  <mergeCells count="7">
    <mergeCell ref="B33:C33"/>
    <mergeCell ref="B27:H27"/>
    <mergeCell ref="B5:H5"/>
    <mergeCell ref="B8:H8"/>
    <mergeCell ref="B16:H16"/>
    <mergeCell ref="B20:H20"/>
    <mergeCell ref="B26:H26"/>
  </mergeCells>
  <hyperlinks>
    <hyperlink ref="B27" r:id="rId1" display="https://ec.europa.eu/eurostat/data/database"/>
    <hyperlink ref="B27:H27" r:id="rId2" display="***Eurostat for EU member states, 10-xyear yield used for the calculation ofcriteria from Maastricht: data for the last month of the reporting period"/>
  </hyperlinks>
  <pageMargins left="0.7" right="0.7" top="0.75" bottom="0.75" header="0.3" footer="0.3"/>
  <pageSetup paperSize="9"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9"/>
  <sheetViews>
    <sheetView workbookViewId="0">
      <selection activeCell="C8" sqref="C8"/>
    </sheetView>
  </sheetViews>
  <sheetFormatPr defaultColWidth="8.85546875" defaultRowHeight="15" x14ac:dyDescent="0.25"/>
  <cols>
    <col min="1" max="2" width="8.85546875" style="18"/>
    <col min="3" max="3" width="47.5703125" style="18" customWidth="1"/>
    <col min="4" max="4" width="14.140625" style="18" customWidth="1"/>
    <col min="5" max="5" width="11.140625" style="18" customWidth="1"/>
    <col min="6" max="6" width="12.42578125" style="18" customWidth="1"/>
    <col min="7" max="7" width="11.7109375" style="18" customWidth="1"/>
    <col min="8" max="8" width="11.85546875" style="18" bestFit="1" customWidth="1"/>
    <col min="9" max="9" width="10.28515625" style="18" customWidth="1"/>
    <col min="10" max="10" width="10.42578125" style="18" customWidth="1"/>
    <col min="11" max="11" width="10.5703125" style="18" customWidth="1"/>
    <col min="12" max="12" width="8.85546875" style="18"/>
    <col min="13" max="13" width="11.7109375" style="18" bestFit="1" customWidth="1"/>
    <col min="14" max="14" width="8.85546875" style="18"/>
    <col min="15" max="15" width="10.140625" style="18" bestFit="1" customWidth="1"/>
    <col min="16" max="16" width="8.85546875" style="18"/>
    <col min="17" max="17" width="10.140625" style="18" bestFit="1" customWidth="1"/>
    <col min="18" max="16384" width="8.85546875" style="18"/>
  </cols>
  <sheetData>
    <row r="3" spans="2:17" ht="16.5" thickBot="1" x14ac:dyDescent="0.3">
      <c r="B3" s="186"/>
      <c r="C3" s="187"/>
      <c r="D3" s="187"/>
      <c r="E3" s="187"/>
      <c r="F3" s="187"/>
      <c r="G3" s="187"/>
      <c r="H3" s="187"/>
      <c r="I3" s="187"/>
      <c r="J3" s="187"/>
      <c r="K3" s="188" t="s">
        <v>184</v>
      </c>
    </row>
    <row r="4" spans="2:17" ht="24.95" customHeight="1" thickTop="1" x14ac:dyDescent="0.25">
      <c r="B4" s="495" t="s">
        <v>317</v>
      </c>
      <c r="C4" s="495"/>
      <c r="D4" s="495"/>
      <c r="E4" s="495"/>
      <c r="F4" s="495"/>
      <c r="G4" s="495"/>
      <c r="H4" s="495"/>
      <c r="I4" s="495"/>
      <c r="J4" s="495"/>
      <c r="K4" s="495"/>
    </row>
    <row r="5" spans="2:17" ht="15.75" x14ac:dyDescent="0.25">
      <c r="B5" s="490" t="s">
        <v>158</v>
      </c>
      <c r="C5" s="492" t="s">
        <v>318</v>
      </c>
      <c r="D5" s="492" t="s">
        <v>115</v>
      </c>
      <c r="E5" s="492"/>
      <c r="F5" s="502" t="s">
        <v>111</v>
      </c>
      <c r="G5" s="502"/>
      <c r="H5" s="492" t="s">
        <v>136</v>
      </c>
      <c r="I5" s="492"/>
      <c r="J5" s="492" t="s">
        <v>186</v>
      </c>
      <c r="K5" s="492"/>
    </row>
    <row r="6" spans="2:17" ht="15.75" x14ac:dyDescent="0.25">
      <c r="B6" s="490"/>
      <c r="C6" s="492"/>
      <c r="D6" s="527" t="s">
        <v>187</v>
      </c>
      <c r="E6" s="527" t="s">
        <v>188</v>
      </c>
      <c r="F6" s="527" t="s">
        <v>187</v>
      </c>
      <c r="G6" s="527" t="s">
        <v>188</v>
      </c>
      <c r="H6" s="527" t="s">
        <v>187</v>
      </c>
      <c r="I6" s="527" t="s">
        <v>188</v>
      </c>
      <c r="J6" s="159" t="s">
        <v>98</v>
      </c>
      <c r="K6" s="159" t="s">
        <v>99</v>
      </c>
    </row>
    <row r="7" spans="2:17" s="55" customFormat="1" ht="12.75" x14ac:dyDescent="0.2">
      <c r="B7" s="124">
        <v>1</v>
      </c>
      <c r="C7" s="125">
        <v>2</v>
      </c>
      <c r="D7" s="125">
        <v>3</v>
      </c>
      <c r="E7" s="125">
        <v>4</v>
      </c>
      <c r="F7" s="125">
        <v>5</v>
      </c>
      <c r="G7" s="125">
        <v>6</v>
      </c>
      <c r="H7" s="125">
        <v>7</v>
      </c>
      <c r="I7" s="125">
        <v>8</v>
      </c>
      <c r="J7" s="125">
        <v>9</v>
      </c>
      <c r="K7" s="125">
        <v>10</v>
      </c>
    </row>
    <row r="8" spans="2:17" ht="21.75" customHeight="1" x14ac:dyDescent="0.25">
      <c r="B8" s="126" t="s">
        <v>62</v>
      </c>
      <c r="C8" s="531" t="s">
        <v>319</v>
      </c>
      <c r="D8" s="128">
        <v>13088785</v>
      </c>
      <c r="E8" s="129">
        <f>D8/D12*100</f>
        <v>87.07104466015025</v>
      </c>
      <c r="F8" s="128">
        <v>12843833</v>
      </c>
      <c r="G8" s="129">
        <f>F8/F12*100</f>
        <v>91.006242837345695</v>
      </c>
      <c r="H8" s="133">
        <v>13167335</v>
      </c>
      <c r="I8" s="129">
        <f>H8/H12*100</f>
        <v>91.013862550929176</v>
      </c>
      <c r="J8" s="130">
        <f>F8/D8*100</f>
        <v>98.128535230733789</v>
      </c>
      <c r="K8" s="130">
        <f>H8/F8*100</f>
        <v>102.51873408818068</v>
      </c>
      <c r="L8" s="21"/>
      <c r="M8" s="66"/>
      <c r="O8" s="21"/>
      <c r="Q8" s="21"/>
    </row>
    <row r="9" spans="2:17" ht="20.25" customHeight="1" x14ac:dyDescent="0.25">
      <c r="B9" s="126" t="s">
        <v>63</v>
      </c>
      <c r="C9" s="531" t="s">
        <v>320</v>
      </c>
      <c r="D9" s="128">
        <v>0</v>
      </c>
      <c r="E9" s="129">
        <f>D9/D12*100</f>
        <v>0</v>
      </c>
      <c r="F9" s="128">
        <v>0</v>
      </c>
      <c r="G9" s="129">
        <v>0</v>
      </c>
      <c r="H9" s="133">
        <v>0</v>
      </c>
      <c r="I9" s="129">
        <v>0</v>
      </c>
      <c r="J9" s="130" t="s">
        <v>23</v>
      </c>
      <c r="K9" s="130" t="s">
        <v>23</v>
      </c>
      <c r="L9" s="21"/>
      <c r="M9" s="66"/>
    </row>
    <row r="10" spans="2:17" ht="22.5" customHeight="1" x14ac:dyDescent="0.25">
      <c r="B10" s="126" t="s">
        <v>64</v>
      </c>
      <c r="C10" s="531" t="s">
        <v>321</v>
      </c>
      <c r="D10" s="128">
        <v>237686</v>
      </c>
      <c r="E10" s="129">
        <f>D10/D12*100</f>
        <v>1.5811680244646447</v>
      </c>
      <c r="F10" s="128">
        <v>119065</v>
      </c>
      <c r="G10" s="129">
        <f>F10/F12*100</f>
        <v>0.84364677611648842</v>
      </c>
      <c r="H10" s="133">
        <v>152789</v>
      </c>
      <c r="I10" s="129">
        <f>H10/H12*100</f>
        <v>1.0560919916819855</v>
      </c>
      <c r="J10" s="130">
        <f t="shared" ref="J10:J12" si="0">F10/D10*100</f>
        <v>50.093400536842722</v>
      </c>
      <c r="K10" s="130">
        <f t="shared" ref="K10:K12" si="1">H10/F10*100</f>
        <v>128.32402469239491</v>
      </c>
      <c r="L10" s="21"/>
      <c r="M10" s="66"/>
      <c r="O10" s="21"/>
      <c r="Q10" s="21"/>
    </row>
    <row r="11" spans="2:17" ht="21.75" customHeight="1" x14ac:dyDescent="0.25">
      <c r="B11" s="126" t="s">
        <v>65</v>
      </c>
      <c r="C11" s="531" t="s">
        <v>322</v>
      </c>
      <c r="D11" s="128">
        <v>1705834</v>
      </c>
      <c r="E11" s="129">
        <f>D11/D12*100</f>
        <v>11.3477873153851</v>
      </c>
      <c r="F11" s="128">
        <v>1150236</v>
      </c>
      <c r="G11" s="129">
        <f>F11/F12*100</f>
        <v>8.1501103865378166</v>
      </c>
      <c r="H11" s="133">
        <v>1147271</v>
      </c>
      <c r="I11" s="129">
        <f>H11/H12*100</f>
        <v>7.9300454573888386</v>
      </c>
      <c r="J11" s="130">
        <f t="shared" si="0"/>
        <v>67.429538864860234</v>
      </c>
      <c r="K11" s="130">
        <f t="shared" si="1"/>
        <v>99.742226812584548</v>
      </c>
      <c r="L11" s="21"/>
      <c r="M11" s="66"/>
      <c r="O11" s="21"/>
      <c r="Q11" s="21"/>
    </row>
    <row r="12" spans="2:17" ht="25.5" customHeight="1" x14ac:dyDescent="0.25">
      <c r="B12" s="492" t="s">
        <v>323</v>
      </c>
      <c r="C12" s="492"/>
      <c r="D12" s="131">
        <f t="shared" ref="D12:I12" si="2">SUM(D8:D11)</f>
        <v>15032305</v>
      </c>
      <c r="E12" s="132">
        <f t="shared" si="2"/>
        <v>100</v>
      </c>
      <c r="F12" s="131">
        <f t="shared" si="2"/>
        <v>14113134</v>
      </c>
      <c r="G12" s="123">
        <f t="shared" si="2"/>
        <v>100</v>
      </c>
      <c r="H12" s="147">
        <f t="shared" si="2"/>
        <v>14467395</v>
      </c>
      <c r="I12" s="132">
        <f t="shared" si="2"/>
        <v>100</v>
      </c>
      <c r="J12" s="132">
        <f t="shared" si="0"/>
        <v>93.88536222488834</v>
      </c>
      <c r="K12" s="132">
        <f t="shared" si="1"/>
        <v>102.51015118257929</v>
      </c>
      <c r="L12" s="21"/>
      <c r="M12" s="66"/>
      <c r="O12" s="21"/>
      <c r="Q12" s="21"/>
    </row>
    <row r="13" spans="2:17" x14ac:dyDescent="0.25">
      <c r="K13" s="23"/>
    </row>
    <row r="14" spans="2:17" x14ac:dyDescent="0.25">
      <c r="B14" s="185" t="s">
        <v>324</v>
      </c>
    </row>
    <row r="15" spans="2:17" x14ac:dyDescent="0.25">
      <c r="D15" s="21"/>
      <c r="F15" s="21"/>
      <c r="H15" s="21"/>
    </row>
    <row r="17" spans="4:8" x14ac:dyDescent="0.25">
      <c r="D17" s="66"/>
      <c r="F17" s="21"/>
      <c r="H17" s="21"/>
    </row>
    <row r="18" spans="4:8" x14ac:dyDescent="0.25">
      <c r="D18" s="21"/>
      <c r="F18" s="21"/>
      <c r="H18" s="21"/>
    </row>
    <row r="19" spans="4:8" x14ac:dyDescent="0.25">
      <c r="D19" s="21"/>
      <c r="F19" s="21"/>
      <c r="H19" s="21"/>
    </row>
  </sheetData>
  <mergeCells count="8">
    <mergeCell ref="B4:K4"/>
    <mergeCell ref="J5:K5"/>
    <mergeCell ref="B12:C12"/>
    <mergeCell ref="C5:C6"/>
    <mergeCell ref="D5:E5"/>
    <mergeCell ref="H5:I5"/>
    <mergeCell ref="B5:B6"/>
    <mergeCell ref="F5:G5"/>
  </mergeCells>
  <pageMargins left="0.7" right="0.7" top="0.75" bottom="0.75" header="0.3" footer="0.3"/>
  <pageSetup orientation="portrait" r:id="rId1"/>
  <ignoredErrors>
    <ignoredError sqref="D12 F12 H12"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workbookViewId="0">
      <selection activeCell="C17" sqref="C17"/>
    </sheetView>
  </sheetViews>
  <sheetFormatPr defaultRowHeight="15" x14ac:dyDescent="0.25"/>
  <cols>
    <col min="3" max="3" width="51.85546875" customWidth="1"/>
    <col min="4" max="4" width="22.85546875" customWidth="1"/>
    <col min="5" max="5" width="23" customWidth="1"/>
    <col min="6" max="6" width="16.7109375" customWidth="1"/>
    <col min="8" max="8" width="12.7109375" customWidth="1"/>
    <col min="9" max="9" width="12.42578125" customWidth="1"/>
    <col min="10" max="10" width="11.7109375" bestFit="1" customWidth="1"/>
  </cols>
  <sheetData>
    <row r="2" spans="2:10" ht="15.75" x14ac:dyDescent="0.25">
      <c r="C2" s="1"/>
      <c r="D2" s="1"/>
      <c r="E2" s="1"/>
      <c r="F2" s="1"/>
      <c r="G2" s="1"/>
      <c r="H2" s="1"/>
    </row>
    <row r="3" spans="2:10" ht="16.5" thickBot="1" x14ac:dyDescent="0.3">
      <c r="B3" s="110"/>
      <c r="C3" s="110"/>
      <c r="D3" s="169"/>
      <c r="E3" s="110"/>
      <c r="F3" s="195" t="s">
        <v>184</v>
      </c>
      <c r="G3" s="1"/>
      <c r="H3" s="1"/>
    </row>
    <row r="4" spans="2:10" ht="24.95" customHeight="1" thickTop="1" x14ac:dyDescent="0.25">
      <c r="B4" s="194" t="s">
        <v>325</v>
      </c>
      <c r="C4" s="356"/>
      <c r="D4" s="189"/>
      <c r="E4" s="189"/>
      <c r="F4" s="189"/>
      <c r="G4" s="1"/>
      <c r="H4" s="1"/>
    </row>
    <row r="5" spans="2:10" ht="15.95" customHeight="1" x14ac:dyDescent="0.25">
      <c r="B5" s="490" t="s">
        <v>158</v>
      </c>
      <c r="C5" s="482" t="s">
        <v>333</v>
      </c>
      <c r="D5" s="532" t="s">
        <v>326</v>
      </c>
      <c r="E5" s="532"/>
      <c r="F5" s="532"/>
      <c r="G5" s="1"/>
      <c r="H5" s="1"/>
    </row>
    <row r="6" spans="2:10" ht="15.95" customHeight="1" x14ac:dyDescent="0.25">
      <c r="B6" s="490"/>
      <c r="C6" s="482"/>
      <c r="D6" s="118" t="s">
        <v>115</v>
      </c>
      <c r="E6" s="118" t="s">
        <v>111</v>
      </c>
      <c r="F6" s="160" t="s">
        <v>136</v>
      </c>
      <c r="G6" s="1"/>
      <c r="H6" s="1"/>
    </row>
    <row r="7" spans="2:10" s="53" customFormat="1" ht="15.95" customHeight="1" x14ac:dyDescent="0.2">
      <c r="B7" s="144">
        <v>1</v>
      </c>
      <c r="C7" s="119">
        <v>2</v>
      </c>
      <c r="D7" s="119">
        <v>3</v>
      </c>
      <c r="E7" s="119">
        <v>4</v>
      </c>
      <c r="F7" s="124">
        <v>5</v>
      </c>
      <c r="H7" s="73"/>
      <c r="I7" s="73"/>
      <c r="J7" s="73"/>
    </row>
    <row r="8" spans="2:10" ht="20.100000000000001" customHeight="1" x14ac:dyDescent="0.25">
      <c r="B8" s="137" t="s">
        <v>62</v>
      </c>
      <c r="C8" s="533" t="s">
        <v>327</v>
      </c>
      <c r="D8" s="330">
        <v>0.17699999999999999</v>
      </c>
      <c r="E8" s="330">
        <v>0.183</v>
      </c>
      <c r="F8" s="331">
        <v>0.18893475239718999</v>
      </c>
      <c r="G8" s="1"/>
      <c r="H8" s="48"/>
      <c r="I8" s="31"/>
      <c r="J8" s="32"/>
    </row>
    <row r="9" spans="2:10" ht="30.75" customHeight="1" x14ac:dyDescent="0.25">
      <c r="B9" s="137" t="s">
        <v>63</v>
      </c>
      <c r="C9" s="534" t="s">
        <v>328</v>
      </c>
      <c r="D9" s="226">
        <v>1647657</v>
      </c>
      <c r="E9" s="226">
        <v>1628872</v>
      </c>
      <c r="F9" s="332">
        <v>1757430</v>
      </c>
      <c r="G9" s="1"/>
      <c r="H9" s="64"/>
      <c r="I9" s="19"/>
      <c r="J9" s="32"/>
    </row>
    <row r="10" spans="2:10" ht="20.100000000000001" customHeight="1" x14ac:dyDescent="0.25">
      <c r="B10" s="137" t="s">
        <v>64</v>
      </c>
      <c r="C10" s="533" t="s">
        <v>329</v>
      </c>
      <c r="D10" s="330">
        <v>0.17699999999999999</v>
      </c>
      <c r="E10" s="330">
        <v>0.183</v>
      </c>
      <c r="F10" s="331">
        <v>0.18893475239718999</v>
      </c>
      <c r="G10" s="1"/>
      <c r="H10" s="48"/>
      <c r="I10" s="31"/>
      <c r="J10" s="32"/>
    </row>
    <row r="11" spans="2:10" ht="20.100000000000001" customHeight="1" x14ac:dyDescent="0.25">
      <c r="B11" s="137" t="s">
        <v>65</v>
      </c>
      <c r="C11" s="534" t="s">
        <v>330</v>
      </c>
      <c r="D11" s="226">
        <v>1309430</v>
      </c>
      <c r="E11" s="226">
        <v>1311327</v>
      </c>
      <c r="F11" s="332">
        <v>1431916</v>
      </c>
      <c r="G11" s="1"/>
      <c r="H11" s="64"/>
      <c r="I11" s="19"/>
      <c r="J11" s="32"/>
    </row>
    <row r="12" spans="2:10" ht="20.100000000000001" customHeight="1" x14ac:dyDescent="0.25">
      <c r="B12" s="137" t="s">
        <v>66</v>
      </c>
      <c r="C12" s="533" t="s">
        <v>331</v>
      </c>
      <c r="D12" s="330">
        <v>0.17899999999999999</v>
      </c>
      <c r="E12" s="330">
        <v>0.191</v>
      </c>
      <c r="F12" s="331">
        <v>0.19715479438628</v>
      </c>
      <c r="G12" s="1"/>
      <c r="H12" s="48"/>
      <c r="I12" s="31"/>
      <c r="J12" s="32"/>
    </row>
    <row r="13" spans="2:10" ht="20.100000000000001" customHeight="1" x14ac:dyDescent="0.25">
      <c r="B13" s="137" t="s">
        <v>67</v>
      </c>
      <c r="C13" s="534" t="s">
        <v>332</v>
      </c>
      <c r="D13" s="226">
        <v>892267</v>
      </c>
      <c r="E13" s="226">
        <v>1004986</v>
      </c>
      <c r="F13" s="332">
        <v>1116816</v>
      </c>
      <c r="G13" s="1"/>
      <c r="H13" s="64"/>
      <c r="I13" s="19"/>
      <c r="J13" s="32"/>
    </row>
    <row r="15" spans="2:10" ht="25.5" customHeight="1" x14ac:dyDescent="0.25">
      <c r="B15" s="503" t="s">
        <v>334</v>
      </c>
      <c r="C15" s="503"/>
      <c r="D15" s="503"/>
      <c r="E15" s="503"/>
      <c r="F15" s="503"/>
    </row>
  </sheetData>
  <mergeCells count="4">
    <mergeCell ref="D5:F5"/>
    <mergeCell ref="C5:C6"/>
    <mergeCell ref="B5:B6"/>
    <mergeCell ref="B15:F15"/>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3:K11"/>
  <sheetViews>
    <sheetView workbookViewId="0">
      <selection activeCell="C17" sqref="C17"/>
    </sheetView>
  </sheetViews>
  <sheetFormatPr defaultRowHeight="15" x14ac:dyDescent="0.25"/>
  <cols>
    <col min="2" max="2" width="8.140625" customWidth="1"/>
    <col min="3" max="3" width="53.85546875" customWidth="1"/>
    <col min="4" max="5" width="16" customWidth="1"/>
    <col min="6" max="6" width="16.42578125" customWidth="1"/>
    <col min="8" max="11" width="10.140625" bestFit="1" customWidth="1"/>
  </cols>
  <sheetData>
    <row r="3" spans="2:11" ht="15" customHeight="1" thickBot="1" x14ac:dyDescent="0.3">
      <c r="B3" s="110"/>
      <c r="C3" s="196"/>
      <c r="D3" s="196"/>
      <c r="E3" s="196"/>
      <c r="F3" s="197" t="s">
        <v>184</v>
      </c>
    </row>
    <row r="4" spans="2:11" ht="24.95" customHeight="1" thickTop="1" x14ac:dyDescent="0.25">
      <c r="B4" s="495" t="s">
        <v>337</v>
      </c>
      <c r="C4" s="495"/>
      <c r="D4" s="495"/>
      <c r="E4" s="495"/>
      <c r="F4" s="495"/>
    </row>
    <row r="5" spans="2:11" ht="20.100000000000001" customHeight="1" x14ac:dyDescent="0.25">
      <c r="B5" s="160" t="s">
        <v>158</v>
      </c>
      <c r="C5" s="199" t="s">
        <v>338</v>
      </c>
      <c r="D5" s="200" t="s">
        <v>115</v>
      </c>
      <c r="E5" s="201" t="s">
        <v>111</v>
      </c>
      <c r="F5" s="199" t="s">
        <v>136</v>
      </c>
    </row>
    <row r="6" spans="2:11" s="54" customFormat="1" ht="14.25" customHeight="1" x14ac:dyDescent="0.2">
      <c r="B6" s="124">
        <v>1</v>
      </c>
      <c r="C6" s="202">
        <v>2</v>
      </c>
      <c r="D6" s="202">
        <v>3</v>
      </c>
      <c r="E6" s="203">
        <v>4</v>
      </c>
      <c r="F6" s="202">
        <v>5</v>
      </c>
    </row>
    <row r="7" spans="2:11" ht="15.75" x14ac:dyDescent="0.25">
      <c r="B7" s="126" t="s">
        <v>62</v>
      </c>
      <c r="C7" s="198" t="s">
        <v>339</v>
      </c>
      <c r="D7" s="128">
        <v>25208367</v>
      </c>
      <c r="E7" s="128">
        <v>25523184</v>
      </c>
      <c r="F7" s="128">
        <v>27111043</v>
      </c>
      <c r="H7" s="19"/>
      <c r="I7" s="19"/>
      <c r="J7" s="19"/>
      <c r="K7" s="19"/>
    </row>
    <row r="8" spans="2:11" ht="20.100000000000001" customHeight="1" x14ac:dyDescent="0.25">
      <c r="B8" s="126" t="s">
        <v>63</v>
      </c>
      <c r="C8" s="143" t="s">
        <v>295</v>
      </c>
      <c r="D8" s="128">
        <v>2662338</v>
      </c>
      <c r="E8" s="128">
        <v>2581508</v>
      </c>
      <c r="F8" s="128">
        <v>2733978</v>
      </c>
      <c r="H8" s="19"/>
      <c r="I8" s="19"/>
      <c r="J8" s="19"/>
      <c r="K8" s="19"/>
    </row>
    <row r="9" spans="2:11" ht="18" customHeight="1" x14ac:dyDescent="0.25">
      <c r="B9" s="148"/>
      <c r="C9" s="158" t="s">
        <v>340</v>
      </c>
      <c r="D9" s="204">
        <f>D8/D7</f>
        <v>0.10561326721401668</v>
      </c>
      <c r="E9" s="204">
        <f>E8/E7</f>
        <v>0.1011436504160296</v>
      </c>
      <c r="F9" s="204">
        <f>F8/F7</f>
        <v>0.10084370416881416</v>
      </c>
      <c r="H9" s="31"/>
      <c r="I9" s="31"/>
      <c r="J9" s="31"/>
      <c r="K9" s="31"/>
    </row>
    <row r="11" spans="2:11" x14ac:dyDescent="0.25">
      <c r="B11" s="95" t="s">
        <v>324</v>
      </c>
      <c r="C11" s="95"/>
    </row>
  </sheetData>
  <mergeCells count="1">
    <mergeCell ref="B4:F4"/>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32"/>
  <sheetViews>
    <sheetView workbookViewId="0">
      <selection activeCell="B12" sqref="B12:C12"/>
    </sheetView>
  </sheetViews>
  <sheetFormatPr defaultColWidth="9.140625" defaultRowHeight="15" x14ac:dyDescent="0.25"/>
  <cols>
    <col min="1" max="2" width="9.140625" style="11"/>
    <col min="3" max="3" width="46" style="11" customWidth="1"/>
    <col min="4" max="4" width="14" style="11" customWidth="1"/>
    <col min="5" max="5" width="10.5703125" style="11" customWidth="1"/>
    <col min="6" max="6" width="10.28515625" style="11" customWidth="1"/>
    <col min="7" max="7" width="15" style="11" customWidth="1"/>
    <col min="8" max="8" width="11.5703125" style="11" customWidth="1"/>
    <col min="9" max="9" width="9.5703125" style="11" customWidth="1"/>
    <col min="10" max="10" width="14.85546875" style="11" customWidth="1"/>
    <col min="11" max="11" width="12.85546875" style="11" customWidth="1"/>
    <col min="12" max="12" width="10.28515625" style="11" customWidth="1"/>
    <col min="13" max="13" width="9.140625" style="11"/>
    <col min="14" max="14" width="10.140625" style="11" bestFit="1" customWidth="1"/>
    <col min="15" max="15" width="10.5703125" style="11" customWidth="1"/>
    <col min="16" max="18" width="9.140625" style="11"/>
    <col min="19" max="19" width="10.140625" style="11" bestFit="1" customWidth="1"/>
    <col min="20" max="16384" width="9.140625" style="11"/>
  </cols>
  <sheetData>
    <row r="1" spans="2:21" s="61" customFormat="1" x14ac:dyDescent="0.25"/>
    <row r="3" spans="2:21" ht="16.5" thickBot="1" x14ac:dyDescent="0.3">
      <c r="B3" s="79"/>
      <c r="C3" s="79"/>
      <c r="D3" s="100"/>
      <c r="E3" s="100"/>
      <c r="F3" s="100"/>
      <c r="G3" s="100"/>
      <c r="H3" s="100"/>
      <c r="I3" s="100"/>
      <c r="J3" s="100"/>
      <c r="K3" s="100"/>
      <c r="L3" s="206" t="s">
        <v>184</v>
      </c>
    </row>
    <row r="4" spans="2:21" ht="24.95" customHeight="1" thickTop="1" x14ac:dyDescent="0.25">
      <c r="B4" s="495" t="s">
        <v>341</v>
      </c>
      <c r="C4" s="495"/>
      <c r="D4" s="495"/>
      <c r="E4" s="495"/>
      <c r="F4" s="495"/>
      <c r="G4" s="495"/>
      <c r="H4" s="495"/>
      <c r="I4" s="495"/>
      <c r="J4" s="495"/>
      <c r="K4" s="495"/>
      <c r="L4" s="495"/>
    </row>
    <row r="5" spans="2:21" ht="15.75" x14ac:dyDescent="0.25">
      <c r="B5" s="490" t="s">
        <v>158</v>
      </c>
      <c r="C5" s="492" t="s">
        <v>176</v>
      </c>
      <c r="D5" s="501" t="s">
        <v>54</v>
      </c>
      <c r="E5" s="501"/>
      <c r="F5" s="501"/>
      <c r="G5" s="492" t="s">
        <v>111</v>
      </c>
      <c r="H5" s="492"/>
      <c r="I5" s="492"/>
      <c r="J5" s="492" t="s">
        <v>136</v>
      </c>
      <c r="K5" s="492"/>
      <c r="L5" s="492"/>
    </row>
    <row r="6" spans="2:21" ht="15.75" x14ac:dyDescent="0.25">
      <c r="B6" s="490"/>
      <c r="C6" s="492"/>
      <c r="D6" s="123" t="s">
        <v>187</v>
      </c>
      <c r="E6" s="123" t="s">
        <v>87</v>
      </c>
      <c r="F6" s="123" t="s">
        <v>88</v>
      </c>
      <c r="G6" s="461" t="s">
        <v>187</v>
      </c>
      <c r="H6" s="123" t="s">
        <v>87</v>
      </c>
      <c r="I6" s="123" t="s">
        <v>88</v>
      </c>
      <c r="J6" s="461" t="s">
        <v>187</v>
      </c>
      <c r="K6" s="123" t="s">
        <v>87</v>
      </c>
      <c r="L6" s="123" t="s">
        <v>88</v>
      </c>
    </row>
    <row r="7" spans="2:21" ht="13.5" customHeight="1" x14ac:dyDescent="0.25">
      <c r="B7" s="124">
        <v>1</v>
      </c>
      <c r="C7" s="125">
        <v>2</v>
      </c>
      <c r="D7" s="125">
        <v>3</v>
      </c>
      <c r="E7" s="125">
        <v>4</v>
      </c>
      <c r="F7" s="125">
        <v>5</v>
      </c>
      <c r="G7" s="125">
        <v>6</v>
      </c>
      <c r="H7" s="125">
        <v>7</v>
      </c>
      <c r="I7" s="125">
        <v>8</v>
      </c>
      <c r="J7" s="125">
        <v>9</v>
      </c>
      <c r="K7" s="125">
        <v>10</v>
      </c>
      <c r="L7" s="125">
        <v>11</v>
      </c>
      <c r="N7" s="61"/>
      <c r="O7" s="61"/>
    </row>
    <row r="8" spans="2:21" ht="15.95" customHeight="1" x14ac:dyDescent="0.25">
      <c r="B8" s="137" t="s">
        <v>62</v>
      </c>
      <c r="C8" s="531" t="s">
        <v>342</v>
      </c>
      <c r="D8" s="128">
        <v>7796241</v>
      </c>
      <c r="E8" s="128">
        <v>7696</v>
      </c>
      <c r="F8" s="129">
        <f>E8/D8*100</f>
        <v>9.8714239336623905E-2</v>
      </c>
      <c r="G8" s="128">
        <v>7693909</v>
      </c>
      <c r="H8" s="128">
        <v>9887</v>
      </c>
      <c r="I8" s="129">
        <f>H8/G8*100</f>
        <v>0.12850424927042936</v>
      </c>
      <c r="J8" s="128">
        <v>8343998</v>
      </c>
      <c r="K8" s="128">
        <v>11218</v>
      </c>
      <c r="L8" s="129">
        <f>K8/J8*100</f>
        <v>0.13444394401820325</v>
      </c>
      <c r="N8" s="426"/>
      <c r="O8" s="426"/>
      <c r="P8" s="61"/>
      <c r="Q8" s="20"/>
      <c r="R8" s="61"/>
      <c r="S8" s="20"/>
      <c r="T8" s="20"/>
      <c r="U8" s="61"/>
    </row>
    <row r="9" spans="2:21" ht="16.5" customHeight="1" x14ac:dyDescent="0.25">
      <c r="B9" s="137" t="s">
        <v>63</v>
      </c>
      <c r="C9" s="531" t="s">
        <v>343</v>
      </c>
      <c r="D9" s="128">
        <v>15417105</v>
      </c>
      <c r="E9" s="128">
        <v>1150848</v>
      </c>
      <c r="F9" s="129">
        <f>E9/D9*100</f>
        <v>7.464747759063715</v>
      </c>
      <c r="G9" s="128">
        <v>15460513</v>
      </c>
      <c r="H9" s="128">
        <v>1136925</v>
      </c>
      <c r="I9" s="129">
        <f t="shared" ref="I9:I18" si="0">H9/G9*100</f>
        <v>7.3537339931734476</v>
      </c>
      <c r="J9" s="128">
        <v>16160753</v>
      </c>
      <c r="K9" s="128">
        <v>1119190</v>
      </c>
      <c r="L9" s="129">
        <f t="shared" ref="L9:L11" si="1">K9/J9*100</f>
        <v>6.9253579953854878</v>
      </c>
      <c r="N9" s="426"/>
      <c r="O9" s="428"/>
      <c r="P9" s="61"/>
      <c r="Q9" s="20"/>
      <c r="R9" s="61"/>
      <c r="S9" s="20"/>
      <c r="T9" s="20"/>
      <c r="U9" s="61"/>
    </row>
    <row r="10" spans="2:21" ht="15.95" customHeight="1" x14ac:dyDescent="0.25">
      <c r="B10" s="137" t="s">
        <v>64</v>
      </c>
      <c r="C10" s="531" t="s">
        <v>344</v>
      </c>
      <c r="D10" s="128">
        <v>1325084</v>
      </c>
      <c r="E10" s="128">
        <v>0</v>
      </c>
      <c r="F10" s="129">
        <f t="shared" ref="F10:F11" si="2">E10/D10*100</f>
        <v>0</v>
      </c>
      <c r="G10" s="128">
        <v>1552559</v>
      </c>
      <c r="H10" s="128">
        <v>0</v>
      </c>
      <c r="I10" s="129">
        <f t="shared" si="0"/>
        <v>0</v>
      </c>
      <c r="J10" s="128">
        <v>1781852</v>
      </c>
      <c r="K10" s="128">
        <v>0</v>
      </c>
      <c r="L10" s="129">
        <f t="shared" si="1"/>
        <v>0</v>
      </c>
      <c r="N10" s="426"/>
      <c r="O10" s="428"/>
      <c r="P10" s="61"/>
      <c r="Q10" s="61"/>
      <c r="R10" s="61"/>
      <c r="S10" s="20"/>
      <c r="T10" s="61"/>
      <c r="U10" s="61"/>
    </row>
    <row r="11" spans="2:21" ht="15.95" customHeight="1" x14ac:dyDescent="0.25">
      <c r="B11" s="137" t="s">
        <v>65</v>
      </c>
      <c r="C11" s="531" t="s">
        <v>345</v>
      </c>
      <c r="D11" s="128">
        <v>224665</v>
      </c>
      <c r="E11" s="128">
        <v>36030</v>
      </c>
      <c r="F11" s="129">
        <f t="shared" si="2"/>
        <v>16.037210958538267</v>
      </c>
      <c r="G11" s="128">
        <v>258027</v>
      </c>
      <c r="H11" s="128">
        <v>33250</v>
      </c>
      <c r="I11" s="129">
        <f t="shared" si="0"/>
        <v>12.886248338352187</v>
      </c>
      <c r="J11" s="128">
        <v>187605</v>
      </c>
      <c r="K11" s="128">
        <v>21971</v>
      </c>
      <c r="L11" s="129">
        <f t="shared" si="1"/>
        <v>11.711308333999627</v>
      </c>
      <c r="N11" s="426"/>
      <c r="O11" s="428"/>
      <c r="P11" s="61"/>
      <c r="Q11" s="20"/>
      <c r="R11" s="61"/>
      <c r="S11" s="20"/>
      <c r="T11" s="20"/>
      <c r="U11" s="61"/>
    </row>
    <row r="12" spans="2:21" ht="20.25" customHeight="1" x14ac:dyDescent="0.25">
      <c r="B12" s="542" t="s">
        <v>346</v>
      </c>
      <c r="C12" s="542"/>
      <c r="D12" s="131">
        <f>SUM(D8:D11)</f>
        <v>24763095</v>
      </c>
      <c r="E12" s="131">
        <f>SUM(E8:E11)</f>
        <v>1194574</v>
      </c>
      <c r="F12" s="205">
        <f>E12/D12*100</f>
        <v>4.8240092767079394</v>
      </c>
      <c r="G12" s="131">
        <f>SUM(G8:G11)</f>
        <v>24965008</v>
      </c>
      <c r="H12" s="131">
        <f>SUM(H8:H11)</f>
        <v>1180062</v>
      </c>
      <c r="I12" s="205">
        <f t="shared" si="0"/>
        <v>4.726864097139484</v>
      </c>
      <c r="J12" s="131">
        <f>SUM(J8:J11)</f>
        <v>26474208</v>
      </c>
      <c r="K12" s="131">
        <f>SUM(K8:K11)</f>
        <v>1152379</v>
      </c>
      <c r="L12" s="205">
        <f>K12/J12*100</f>
        <v>4.3528365418901291</v>
      </c>
      <c r="N12" s="426"/>
      <c r="O12" s="426"/>
      <c r="P12" s="61"/>
      <c r="Q12" s="20"/>
      <c r="R12" s="61"/>
      <c r="S12" s="20"/>
      <c r="T12" s="20"/>
      <c r="U12" s="61"/>
    </row>
    <row r="13" spans="2:21" ht="15.95" customHeight="1" x14ac:dyDescent="0.25">
      <c r="B13" s="137" t="s">
        <v>66</v>
      </c>
      <c r="C13" s="531" t="s">
        <v>347</v>
      </c>
      <c r="D13" s="128">
        <v>1350083</v>
      </c>
      <c r="E13" s="128">
        <v>21488</v>
      </c>
      <c r="F13" s="129">
        <f>E13/D13*100</f>
        <v>1.5916058494181471</v>
      </c>
      <c r="G13" s="128">
        <v>1373899</v>
      </c>
      <c r="H13" s="128">
        <v>24965</v>
      </c>
      <c r="I13" s="129">
        <f t="shared" si="0"/>
        <v>1.8170913582439465</v>
      </c>
      <c r="J13" s="128">
        <v>1428082</v>
      </c>
      <c r="K13" s="128">
        <v>24875</v>
      </c>
      <c r="L13" s="129">
        <f>K13/J13*100</f>
        <v>1.7418467566988449</v>
      </c>
      <c r="N13" s="426"/>
      <c r="O13" s="325"/>
      <c r="P13" s="61"/>
      <c r="Q13" s="20"/>
      <c r="R13" s="61"/>
      <c r="S13" s="20"/>
      <c r="T13" s="20"/>
      <c r="U13" s="61"/>
    </row>
    <row r="14" spans="2:21" ht="15.95" customHeight="1" x14ac:dyDescent="0.25">
      <c r="B14" s="137" t="s">
        <v>67</v>
      </c>
      <c r="C14" s="531" t="s">
        <v>348</v>
      </c>
      <c r="D14" s="128">
        <v>48255</v>
      </c>
      <c r="E14" s="128">
        <v>554</v>
      </c>
      <c r="F14" s="129">
        <f t="shared" ref="F14:F17" si="3">E14/D14*100</f>
        <v>1.1480675577660346</v>
      </c>
      <c r="G14" s="128">
        <v>39203</v>
      </c>
      <c r="H14" s="128">
        <v>1432</v>
      </c>
      <c r="I14" s="129">
        <f t="shared" si="0"/>
        <v>3.6527816748718211</v>
      </c>
      <c r="J14" s="128">
        <v>40601</v>
      </c>
      <c r="K14" s="128">
        <v>1172</v>
      </c>
      <c r="L14" s="129">
        <f t="shared" ref="L14:L16" si="4">K14/J14*100</f>
        <v>2.8866284081672866</v>
      </c>
      <c r="N14" s="426"/>
      <c r="O14" s="325"/>
      <c r="P14" s="61"/>
      <c r="Q14" s="20"/>
      <c r="R14" s="61"/>
      <c r="S14" s="20"/>
      <c r="T14" s="20"/>
      <c r="U14" s="61"/>
    </row>
    <row r="15" spans="2:21" ht="15.95" customHeight="1" x14ac:dyDescent="0.25">
      <c r="B15" s="137" t="s">
        <v>68</v>
      </c>
      <c r="C15" s="531" t="s">
        <v>349</v>
      </c>
      <c r="D15" s="128">
        <v>2058199</v>
      </c>
      <c r="E15" s="128">
        <v>19685</v>
      </c>
      <c r="F15" s="129">
        <f t="shared" si="3"/>
        <v>0.95641869420789727</v>
      </c>
      <c r="G15" s="128">
        <v>2468359</v>
      </c>
      <c r="H15" s="128">
        <v>32597</v>
      </c>
      <c r="I15" s="129">
        <f t="shared" si="0"/>
        <v>1.3205939654645049</v>
      </c>
      <c r="J15" s="128">
        <v>2188232</v>
      </c>
      <c r="K15" s="128">
        <v>21071</v>
      </c>
      <c r="L15" s="129">
        <f t="shared" si="4"/>
        <v>0.9629234925729997</v>
      </c>
      <c r="N15" s="426"/>
      <c r="O15" s="325"/>
      <c r="P15" s="20"/>
      <c r="Q15" s="20"/>
      <c r="R15" s="61"/>
      <c r="S15" s="20"/>
      <c r="T15" s="20"/>
      <c r="U15" s="61"/>
    </row>
    <row r="16" spans="2:21" ht="15.95" customHeight="1" x14ac:dyDescent="0.25">
      <c r="B16" s="137" t="s">
        <v>69</v>
      </c>
      <c r="C16" s="531" t="s">
        <v>350</v>
      </c>
      <c r="D16" s="128">
        <v>54122</v>
      </c>
      <c r="E16" s="128">
        <v>310</v>
      </c>
      <c r="F16" s="129">
        <f t="shared" si="3"/>
        <v>0.57278001552049074</v>
      </c>
      <c r="G16" s="128">
        <v>8274</v>
      </c>
      <c r="H16" s="128">
        <v>26</v>
      </c>
      <c r="I16" s="129">
        <f t="shared" si="0"/>
        <v>0.31423737007493352</v>
      </c>
      <c r="J16" s="128">
        <v>263064</v>
      </c>
      <c r="K16" s="128">
        <v>2563</v>
      </c>
      <c r="L16" s="129">
        <f t="shared" si="4"/>
        <v>0.97428762582489437</v>
      </c>
      <c r="N16" s="426"/>
      <c r="O16" s="325"/>
      <c r="P16" s="61"/>
      <c r="Q16" s="61"/>
      <c r="R16" s="61"/>
      <c r="S16" s="20"/>
      <c r="T16" s="20"/>
      <c r="U16" s="61"/>
    </row>
    <row r="17" spans="2:21" s="33" customFormat="1" ht="20.25" customHeight="1" x14ac:dyDescent="0.25">
      <c r="B17" s="542" t="s">
        <v>351</v>
      </c>
      <c r="C17" s="542"/>
      <c r="D17" s="131">
        <f>SUM(D13:D16)</f>
        <v>3510659</v>
      </c>
      <c r="E17" s="131">
        <f>SUM(E13:E16)</f>
        <v>42037</v>
      </c>
      <c r="F17" s="205">
        <f t="shared" si="3"/>
        <v>1.1974105146640559</v>
      </c>
      <c r="G17" s="131">
        <f>SUM(G13:G16)</f>
        <v>3889735</v>
      </c>
      <c r="H17" s="131">
        <f>SUM(H13:H16)</f>
        <v>59020</v>
      </c>
      <c r="I17" s="205">
        <f t="shared" si="0"/>
        <v>1.5173270158506942</v>
      </c>
      <c r="J17" s="131">
        <f>SUM(J13:J16)</f>
        <v>3919979</v>
      </c>
      <c r="K17" s="131">
        <f>SUM(K13:K16)</f>
        <v>49681</v>
      </c>
      <c r="L17" s="205">
        <f>K17/J17*100</f>
        <v>1.2673792385112266</v>
      </c>
      <c r="N17" s="426"/>
      <c r="O17" s="325"/>
      <c r="Q17" s="78"/>
      <c r="S17" s="78"/>
      <c r="T17" s="78"/>
    </row>
    <row r="18" spans="2:21" ht="21" customHeight="1" x14ac:dyDescent="0.25">
      <c r="B18" s="542" t="s">
        <v>352</v>
      </c>
      <c r="C18" s="542"/>
      <c r="D18" s="131">
        <f>D12+D17</f>
        <v>28273754</v>
      </c>
      <c r="E18" s="131">
        <f>E12+E17</f>
        <v>1236611</v>
      </c>
      <c r="F18" s="205">
        <f>E18/D18*100</f>
        <v>4.37370644167025</v>
      </c>
      <c r="G18" s="131">
        <f>G12+G17</f>
        <v>28854743</v>
      </c>
      <c r="H18" s="131">
        <f>H12+H17</f>
        <v>1239082</v>
      </c>
      <c r="I18" s="205">
        <f t="shared" si="0"/>
        <v>4.294205635447871</v>
      </c>
      <c r="J18" s="131">
        <f>J12+J17</f>
        <v>30394187</v>
      </c>
      <c r="K18" s="131">
        <f>K12+K17</f>
        <v>1202060</v>
      </c>
      <c r="L18" s="205">
        <f>K18/J18*100</f>
        <v>3.9549009815594012</v>
      </c>
      <c r="N18" s="426"/>
      <c r="O18" s="325"/>
      <c r="P18" s="61"/>
      <c r="Q18" s="20"/>
      <c r="R18" s="61"/>
      <c r="S18" s="20"/>
      <c r="T18" s="20"/>
      <c r="U18" s="61"/>
    </row>
    <row r="21" spans="2:21" x14ac:dyDescent="0.25">
      <c r="C21" s="61"/>
    </row>
    <row r="22" spans="2:21" x14ac:dyDescent="0.25">
      <c r="D22" s="424"/>
      <c r="E22" s="425"/>
      <c r="F22" s="426"/>
      <c r="G22" s="424"/>
      <c r="H22" s="424"/>
      <c r="I22" s="426"/>
      <c r="J22" s="424"/>
      <c r="K22" s="424"/>
      <c r="L22" s="426"/>
    </row>
    <row r="23" spans="2:21" x14ac:dyDescent="0.25">
      <c r="D23" s="424"/>
      <c r="E23" s="427"/>
      <c r="F23" s="428"/>
      <c r="G23" s="427"/>
      <c r="H23" s="427"/>
      <c r="I23" s="428"/>
      <c r="J23" s="427"/>
      <c r="K23" s="427"/>
      <c r="L23" s="428"/>
    </row>
    <row r="24" spans="2:21" x14ac:dyDescent="0.25">
      <c r="D24" s="429"/>
      <c r="E24" s="430"/>
      <c r="F24" s="428"/>
      <c r="G24" s="427"/>
      <c r="H24" s="430"/>
      <c r="I24" s="428"/>
      <c r="J24" s="427"/>
      <c r="K24" s="430"/>
      <c r="L24" s="428"/>
    </row>
    <row r="25" spans="2:21" x14ac:dyDescent="0.25">
      <c r="D25" s="424"/>
      <c r="E25" s="427"/>
      <c r="F25" s="428"/>
      <c r="G25" s="427"/>
      <c r="H25" s="427"/>
      <c r="I25" s="428"/>
      <c r="J25" s="427"/>
      <c r="K25" s="427"/>
      <c r="L25" s="428"/>
    </row>
    <row r="26" spans="2:21" x14ac:dyDescent="0.25">
      <c r="D26" s="424"/>
      <c r="E26" s="424"/>
      <c r="F26" s="426"/>
      <c r="G26" s="424"/>
      <c r="H26" s="424"/>
      <c r="I26" s="426"/>
      <c r="J26" s="424"/>
      <c r="K26" s="424"/>
      <c r="L26" s="426"/>
    </row>
    <row r="27" spans="2:21" x14ac:dyDescent="0.25">
      <c r="D27" s="424"/>
      <c r="E27" s="427"/>
      <c r="F27" s="428"/>
      <c r="G27" s="427"/>
      <c r="H27" s="427"/>
      <c r="I27" s="428"/>
      <c r="J27" s="427"/>
      <c r="K27" s="427"/>
      <c r="L27" s="428"/>
    </row>
    <row r="28" spans="2:21" x14ac:dyDescent="0.25">
      <c r="D28" s="424"/>
      <c r="E28" s="430"/>
      <c r="F28" s="428"/>
      <c r="G28" s="427"/>
      <c r="H28" s="427"/>
      <c r="I28" s="428"/>
      <c r="J28" s="427"/>
      <c r="K28" s="427"/>
      <c r="L28" s="428"/>
    </row>
    <row r="29" spans="2:21" x14ac:dyDescent="0.25">
      <c r="D29" s="424"/>
      <c r="E29" s="427"/>
      <c r="F29" s="428"/>
      <c r="G29" s="427"/>
      <c r="H29" s="427"/>
      <c r="I29" s="428"/>
      <c r="J29" s="427"/>
      <c r="K29" s="427"/>
      <c r="L29" s="428"/>
    </row>
    <row r="30" spans="2:21" x14ac:dyDescent="0.25">
      <c r="D30" s="424"/>
      <c r="E30" s="430"/>
      <c r="F30" s="428"/>
      <c r="G30" s="427"/>
      <c r="H30" s="430"/>
      <c r="I30" s="428"/>
      <c r="J30" s="427"/>
      <c r="K30" s="427"/>
      <c r="L30" s="428"/>
    </row>
    <row r="31" spans="2:21" x14ac:dyDescent="0.25">
      <c r="D31" s="424"/>
      <c r="E31" s="424"/>
      <c r="F31" s="426"/>
      <c r="G31" s="424"/>
      <c r="H31" s="424"/>
      <c r="I31" s="426"/>
      <c r="J31" s="424"/>
      <c r="K31" s="424"/>
      <c r="L31" s="426"/>
    </row>
    <row r="32" spans="2:21" x14ac:dyDescent="0.25">
      <c r="D32" s="424"/>
      <c r="E32" s="424"/>
      <c r="F32" s="426"/>
      <c r="G32" s="424"/>
      <c r="H32" s="424"/>
      <c r="I32" s="426"/>
      <c r="J32" s="424"/>
      <c r="K32" s="424"/>
      <c r="L32" s="426"/>
    </row>
  </sheetData>
  <mergeCells count="9">
    <mergeCell ref="B5:B6"/>
    <mergeCell ref="B4:L4"/>
    <mergeCell ref="B12:C12"/>
    <mergeCell ref="B17:C17"/>
    <mergeCell ref="B18:C18"/>
    <mergeCell ref="C5:C6"/>
    <mergeCell ref="D5:F5"/>
    <mergeCell ref="G5:I5"/>
    <mergeCell ref="J5:L5"/>
  </mergeCells>
  <pageMargins left="0.7" right="0.7" top="0.75" bottom="0.75" header="0.3" footer="0.3"/>
  <pageSetup scale="74" fitToHeight="0" orientation="landscape" r:id="rId1"/>
  <ignoredErrors>
    <ignoredError sqref="D12:E12 G12:H12 J12:K12" formulaRange="1"/>
    <ignoredError sqref="F12 F17 F18 I12 I17 I18" formula="1"/>
  </ignoredError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3:V21"/>
  <sheetViews>
    <sheetView workbookViewId="0">
      <selection activeCell="C18" sqref="C18"/>
    </sheetView>
  </sheetViews>
  <sheetFormatPr defaultRowHeight="15" x14ac:dyDescent="0.25"/>
  <cols>
    <col min="3" max="3" width="45.5703125" bestFit="1" customWidth="1"/>
    <col min="4" max="4" width="11.28515625" bestFit="1" customWidth="1"/>
    <col min="5" max="5" width="10.140625" bestFit="1" customWidth="1"/>
    <col min="7" max="7" width="12.42578125" bestFit="1" customWidth="1"/>
    <col min="8" max="8" width="10.140625" bestFit="1" customWidth="1"/>
    <col min="10" max="10" width="11.7109375" bestFit="1" customWidth="1"/>
    <col min="11" max="11" width="10.140625" bestFit="1" customWidth="1"/>
    <col min="14" max="14" width="11.7109375" bestFit="1" customWidth="1"/>
    <col min="15" max="15" width="11.7109375" style="37" bestFit="1" customWidth="1"/>
    <col min="16" max="16" width="12.85546875" style="37" customWidth="1"/>
    <col min="17" max="17" width="10.7109375" bestFit="1" customWidth="1"/>
    <col min="18" max="18" width="10.140625" bestFit="1" customWidth="1"/>
  </cols>
  <sheetData>
    <row r="3" spans="2:22" ht="16.5" thickBot="1" x14ac:dyDescent="0.3">
      <c r="B3" s="152"/>
      <c r="C3" s="79"/>
      <c r="D3" s="100"/>
      <c r="E3" s="100"/>
      <c r="F3" s="100"/>
      <c r="G3" s="100"/>
      <c r="H3" s="100"/>
      <c r="I3" s="100"/>
      <c r="J3" s="100"/>
      <c r="K3" s="207"/>
      <c r="L3" s="206" t="s">
        <v>184</v>
      </c>
    </row>
    <row r="4" spans="2:22" ht="24.95" customHeight="1" thickTop="1" x14ac:dyDescent="0.25">
      <c r="B4" s="495" t="s">
        <v>353</v>
      </c>
      <c r="C4" s="495"/>
      <c r="D4" s="495"/>
      <c r="E4" s="495"/>
      <c r="F4" s="495"/>
      <c r="G4" s="495"/>
      <c r="H4" s="495"/>
      <c r="I4" s="495"/>
      <c r="J4" s="495"/>
      <c r="K4" s="495"/>
      <c r="L4" s="495"/>
    </row>
    <row r="5" spans="2:22" ht="15.75" x14ac:dyDescent="0.25">
      <c r="B5" s="490" t="s">
        <v>158</v>
      </c>
      <c r="C5" s="492" t="s">
        <v>176</v>
      </c>
      <c r="D5" s="501" t="s">
        <v>54</v>
      </c>
      <c r="E5" s="501"/>
      <c r="F5" s="501"/>
      <c r="G5" s="492" t="s">
        <v>111</v>
      </c>
      <c r="H5" s="492"/>
      <c r="I5" s="492"/>
      <c r="J5" s="492" t="s">
        <v>136</v>
      </c>
      <c r="K5" s="492"/>
      <c r="L5" s="492"/>
    </row>
    <row r="6" spans="2:22" ht="15.75" x14ac:dyDescent="0.25">
      <c r="B6" s="490"/>
      <c r="C6" s="492"/>
      <c r="D6" s="123" t="s">
        <v>187</v>
      </c>
      <c r="E6" s="123" t="s">
        <v>87</v>
      </c>
      <c r="F6" s="123" t="s">
        <v>88</v>
      </c>
      <c r="G6" s="461" t="s">
        <v>187</v>
      </c>
      <c r="H6" s="123" t="s">
        <v>87</v>
      </c>
      <c r="I6" s="123" t="s">
        <v>88</v>
      </c>
      <c r="J6" s="461" t="s">
        <v>187</v>
      </c>
      <c r="K6" s="123" t="s">
        <v>87</v>
      </c>
      <c r="L6" s="123" t="s">
        <v>88</v>
      </c>
    </row>
    <row r="7" spans="2:22" s="53" customFormat="1" ht="12.75" x14ac:dyDescent="0.2">
      <c r="B7" s="124">
        <v>1</v>
      </c>
      <c r="C7" s="125">
        <v>2</v>
      </c>
      <c r="D7" s="125">
        <v>3</v>
      </c>
      <c r="E7" s="125">
        <v>4</v>
      </c>
      <c r="F7" s="125">
        <v>5</v>
      </c>
      <c r="G7" s="125">
        <v>6</v>
      </c>
      <c r="H7" s="125">
        <v>7</v>
      </c>
      <c r="I7" s="125">
        <v>8</v>
      </c>
      <c r="J7" s="125">
        <v>9</v>
      </c>
      <c r="K7" s="125">
        <v>10</v>
      </c>
      <c r="L7" s="125">
        <v>11</v>
      </c>
      <c r="O7" s="56"/>
      <c r="P7" s="56"/>
    </row>
    <row r="8" spans="2:22" ht="20.100000000000001" customHeight="1" x14ac:dyDescent="0.25">
      <c r="B8" s="137" t="s">
        <v>62</v>
      </c>
      <c r="C8" s="544" t="s">
        <v>354</v>
      </c>
      <c r="D8" s="128">
        <v>21793866</v>
      </c>
      <c r="E8" s="128">
        <v>123558</v>
      </c>
      <c r="F8" s="129">
        <f>E8/D8*100</f>
        <v>0.56693933972063515</v>
      </c>
      <c r="G8" s="128">
        <v>22301920</v>
      </c>
      <c r="H8" s="128">
        <v>179478</v>
      </c>
      <c r="I8" s="129">
        <f>H8/G8*100</f>
        <v>0.80476479155157954</v>
      </c>
      <c r="J8" s="128">
        <v>24029210</v>
      </c>
      <c r="K8" s="128">
        <v>166312</v>
      </c>
      <c r="L8" s="129">
        <f>K8/J8*100</f>
        <v>0.69212429372417983</v>
      </c>
      <c r="N8" s="35"/>
      <c r="O8" s="35"/>
      <c r="P8" s="35"/>
      <c r="Q8" s="35"/>
      <c r="R8" s="19"/>
      <c r="S8" s="19"/>
      <c r="T8" s="19"/>
      <c r="U8" s="19"/>
      <c r="V8" s="77"/>
    </row>
    <row r="9" spans="2:22" ht="20.100000000000001" customHeight="1" x14ac:dyDescent="0.25">
      <c r="B9" s="137" t="s">
        <v>63</v>
      </c>
      <c r="C9" s="544" t="s">
        <v>355</v>
      </c>
      <c r="D9" s="128">
        <v>1652439</v>
      </c>
      <c r="E9" s="128">
        <v>113839</v>
      </c>
      <c r="F9" s="129">
        <f t="shared" ref="F9:F16" si="0">E9/D9*100</f>
        <v>6.8891499171830244</v>
      </c>
      <c r="G9" s="128">
        <v>1645274</v>
      </c>
      <c r="H9" s="128">
        <v>204681</v>
      </c>
      <c r="I9" s="129">
        <f t="shared" ref="I9:I16" si="1">H9/G9*100</f>
        <v>12.440541818566391</v>
      </c>
      <c r="J9" s="128">
        <v>1387627</v>
      </c>
      <c r="K9" s="128">
        <v>161999</v>
      </c>
      <c r="L9" s="129">
        <f t="shared" ref="L9:L16" si="2">K9/J9*100</f>
        <v>11.674535015533714</v>
      </c>
      <c r="N9" s="35"/>
      <c r="O9" s="35"/>
      <c r="P9" s="35"/>
      <c r="Q9" s="35"/>
      <c r="R9" s="19"/>
      <c r="S9" s="77"/>
      <c r="T9" s="19"/>
      <c r="U9" s="19"/>
      <c r="V9" s="77"/>
    </row>
    <row r="10" spans="2:22" ht="20.100000000000001" customHeight="1" x14ac:dyDescent="0.25">
      <c r="B10" s="137" t="s">
        <v>64</v>
      </c>
      <c r="C10" s="544" t="s">
        <v>356</v>
      </c>
      <c r="D10" s="128">
        <v>1316790</v>
      </c>
      <c r="E10" s="128">
        <v>957177</v>
      </c>
      <c r="F10" s="129">
        <f t="shared" si="0"/>
        <v>72.690178388353502</v>
      </c>
      <c r="G10" s="128">
        <v>1017814</v>
      </c>
      <c r="H10" s="128">
        <v>795903</v>
      </c>
      <c r="I10" s="129">
        <f t="shared" si="1"/>
        <v>78.19729341510336</v>
      </c>
      <c r="J10" s="128">
        <v>1057371</v>
      </c>
      <c r="K10" s="128">
        <v>824068</v>
      </c>
      <c r="L10" s="129">
        <f t="shared" si="2"/>
        <v>77.935559042190491</v>
      </c>
      <c r="M10" s="19"/>
      <c r="N10" s="35"/>
      <c r="O10" s="35"/>
      <c r="P10" s="35"/>
      <c r="Q10" s="35"/>
      <c r="R10" s="19"/>
      <c r="S10" s="77"/>
      <c r="T10" s="19"/>
      <c r="U10" s="19"/>
      <c r="V10" s="77"/>
    </row>
    <row r="11" spans="2:22" ht="20.100000000000001" customHeight="1" x14ac:dyDescent="0.25">
      <c r="B11" s="542" t="s">
        <v>357</v>
      </c>
      <c r="C11" s="542"/>
      <c r="D11" s="131">
        <f>SUM(D8:D10)</f>
        <v>24763095</v>
      </c>
      <c r="E11" s="131">
        <f>SUM(E8:E10)</f>
        <v>1194574</v>
      </c>
      <c r="F11" s="205">
        <f t="shared" si="0"/>
        <v>4.8240092767079394</v>
      </c>
      <c r="G11" s="131">
        <f>SUM(G8:G10)</f>
        <v>24965008</v>
      </c>
      <c r="H11" s="131">
        <f>SUM(H8:H10)</f>
        <v>1180062</v>
      </c>
      <c r="I11" s="205">
        <f t="shared" si="1"/>
        <v>4.726864097139484</v>
      </c>
      <c r="J11" s="131">
        <f>SUM(J8:J10)</f>
        <v>26474208</v>
      </c>
      <c r="K11" s="131">
        <f>SUM(K8:K10)</f>
        <v>1152379</v>
      </c>
      <c r="L11" s="205">
        <f t="shared" si="2"/>
        <v>4.3528365418901291</v>
      </c>
      <c r="N11" s="35"/>
      <c r="O11" s="35"/>
      <c r="P11" s="35"/>
      <c r="Q11" s="35"/>
      <c r="R11" s="19"/>
      <c r="S11" s="77"/>
      <c r="T11" s="19"/>
      <c r="U11" s="19"/>
      <c r="V11" s="77"/>
    </row>
    <row r="12" spans="2:22" ht="20.100000000000001" customHeight="1" x14ac:dyDescent="0.25">
      <c r="B12" s="137" t="s">
        <v>65</v>
      </c>
      <c r="C12" s="544" t="s">
        <v>354</v>
      </c>
      <c r="D12" s="128">
        <v>3027094</v>
      </c>
      <c r="E12" s="128">
        <v>20431</v>
      </c>
      <c r="F12" s="129">
        <f t="shared" si="0"/>
        <v>0.6749377455738077</v>
      </c>
      <c r="G12" s="128">
        <v>3440487</v>
      </c>
      <c r="H12" s="128">
        <v>21343</v>
      </c>
      <c r="I12" s="129">
        <f>H12/G12*100</f>
        <v>0.62034822395782918</v>
      </c>
      <c r="J12" s="128">
        <v>3603792</v>
      </c>
      <c r="K12" s="128">
        <v>20660</v>
      </c>
      <c r="L12" s="129">
        <f>K12/J12*100</f>
        <v>0.57328502865870179</v>
      </c>
      <c r="N12" s="35"/>
      <c r="O12" s="35"/>
      <c r="P12" s="35"/>
      <c r="Q12" s="35"/>
      <c r="R12" s="19"/>
      <c r="S12" s="77"/>
      <c r="T12" s="19"/>
      <c r="U12" s="19"/>
      <c r="V12" s="77"/>
    </row>
    <row r="13" spans="2:22" ht="20.100000000000001" customHeight="1" x14ac:dyDescent="0.25">
      <c r="B13" s="137" t="s">
        <v>66</v>
      </c>
      <c r="C13" s="544" t="s">
        <v>355</v>
      </c>
      <c r="D13" s="128">
        <v>474159</v>
      </c>
      <c r="E13" s="128">
        <v>15610</v>
      </c>
      <c r="F13" s="129">
        <f t="shared" si="0"/>
        <v>3.2921446181555134</v>
      </c>
      <c r="G13" s="128">
        <v>443246</v>
      </c>
      <c r="H13" s="128">
        <v>34354</v>
      </c>
      <c r="I13" s="129">
        <f t="shared" si="1"/>
        <v>7.750549356339369</v>
      </c>
      <c r="J13" s="128">
        <v>309101</v>
      </c>
      <c r="K13" s="181">
        <v>25536</v>
      </c>
      <c r="L13" s="129">
        <f t="shared" si="2"/>
        <v>8.2613773491512479</v>
      </c>
      <c r="N13" s="35"/>
      <c r="O13" s="35"/>
      <c r="P13" s="35"/>
      <c r="Q13" s="35"/>
      <c r="R13" s="19"/>
      <c r="S13" s="77"/>
      <c r="T13" s="19"/>
      <c r="U13" s="19"/>
      <c r="V13" s="77"/>
    </row>
    <row r="14" spans="2:22" ht="20.100000000000001" customHeight="1" x14ac:dyDescent="0.25">
      <c r="B14" s="137" t="s">
        <v>67</v>
      </c>
      <c r="C14" s="544" t="s">
        <v>356</v>
      </c>
      <c r="D14" s="128">
        <v>9406</v>
      </c>
      <c r="E14" s="128">
        <v>5996</v>
      </c>
      <c r="F14" s="129">
        <f t="shared" si="0"/>
        <v>63.746544758664683</v>
      </c>
      <c r="G14" s="128">
        <v>6002</v>
      </c>
      <c r="H14" s="128">
        <v>3323</v>
      </c>
      <c r="I14" s="129">
        <f t="shared" si="1"/>
        <v>55.364878373875371</v>
      </c>
      <c r="J14" s="128">
        <v>7086</v>
      </c>
      <c r="K14" s="128">
        <v>3485</v>
      </c>
      <c r="L14" s="129">
        <f t="shared" si="2"/>
        <v>49.181484617555746</v>
      </c>
      <c r="N14" s="35"/>
      <c r="O14" s="35"/>
      <c r="P14" s="35"/>
      <c r="Q14" s="35"/>
      <c r="R14" s="19"/>
      <c r="S14" s="77"/>
      <c r="T14" s="19"/>
      <c r="U14" s="19"/>
      <c r="V14" s="77"/>
    </row>
    <row r="15" spans="2:22" ht="20.100000000000001" customHeight="1" x14ac:dyDescent="0.25">
      <c r="B15" s="542" t="s">
        <v>358</v>
      </c>
      <c r="C15" s="542"/>
      <c r="D15" s="131">
        <f>SUM(D12:D14)</f>
        <v>3510659</v>
      </c>
      <c r="E15" s="131">
        <f t="shared" ref="E15" si="3">SUM(E12:E14)</f>
        <v>42037</v>
      </c>
      <c r="F15" s="205">
        <f t="shared" si="0"/>
        <v>1.1974105146640559</v>
      </c>
      <c r="G15" s="131">
        <f>SUM(G12:G14)</f>
        <v>3889735</v>
      </c>
      <c r="H15" s="131">
        <f t="shared" ref="H15" si="4">SUM(H12:H14)</f>
        <v>59020</v>
      </c>
      <c r="I15" s="205">
        <f t="shared" si="1"/>
        <v>1.5173270158506942</v>
      </c>
      <c r="J15" s="131">
        <f>SUM(J12:J14)</f>
        <v>3919979</v>
      </c>
      <c r="K15" s="131">
        <f>SUM(K12:K14)</f>
        <v>49681</v>
      </c>
      <c r="L15" s="205">
        <f t="shared" si="2"/>
        <v>1.2673792385112266</v>
      </c>
      <c r="N15" s="35"/>
      <c r="O15" s="35"/>
      <c r="P15" s="35"/>
      <c r="Q15" s="35"/>
      <c r="R15" s="19"/>
      <c r="S15" s="77"/>
      <c r="T15" s="19"/>
      <c r="U15" s="19"/>
      <c r="V15" s="77"/>
    </row>
    <row r="16" spans="2:22" ht="21" customHeight="1" x14ac:dyDescent="0.25">
      <c r="B16" s="542" t="s">
        <v>352</v>
      </c>
      <c r="C16" s="542"/>
      <c r="D16" s="174">
        <f>D11+D15</f>
        <v>28273754</v>
      </c>
      <c r="E16" s="174">
        <f>E11+E15</f>
        <v>1236611</v>
      </c>
      <c r="F16" s="205">
        <f t="shared" si="0"/>
        <v>4.37370644167025</v>
      </c>
      <c r="G16" s="174">
        <f>G11+G15</f>
        <v>28854743</v>
      </c>
      <c r="H16" s="174">
        <f>H11+H15</f>
        <v>1239082</v>
      </c>
      <c r="I16" s="205">
        <f t="shared" si="1"/>
        <v>4.294205635447871</v>
      </c>
      <c r="J16" s="174">
        <f>J11+J15</f>
        <v>30394187</v>
      </c>
      <c r="K16" s="174">
        <f>K11+K15</f>
        <v>1202060</v>
      </c>
      <c r="L16" s="205">
        <f t="shared" si="2"/>
        <v>3.9549009815594012</v>
      </c>
      <c r="N16" s="35"/>
      <c r="O16" s="35"/>
      <c r="P16" s="35"/>
      <c r="Q16" s="35"/>
      <c r="R16" s="19"/>
      <c r="S16" s="77"/>
      <c r="T16" s="19"/>
      <c r="U16" s="19"/>
      <c r="V16" s="77"/>
    </row>
    <row r="17" spans="4:14" x14ac:dyDescent="0.25">
      <c r="N17" s="35"/>
    </row>
    <row r="18" spans="4:14" x14ac:dyDescent="0.25">
      <c r="J18" s="19"/>
    </row>
    <row r="19" spans="4:14" x14ac:dyDescent="0.25">
      <c r="D19" s="19"/>
      <c r="E19" s="19"/>
      <c r="F19" s="77"/>
      <c r="G19" s="19"/>
      <c r="H19" s="19"/>
      <c r="I19" s="77"/>
      <c r="J19" s="19"/>
      <c r="K19" s="19"/>
      <c r="L19" s="77"/>
    </row>
    <row r="20" spans="4:14" x14ac:dyDescent="0.25">
      <c r="D20" s="19"/>
      <c r="E20" s="77"/>
      <c r="F20" s="77"/>
      <c r="G20" s="19"/>
      <c r="H20" s="19"/>
      <c r="I20" s="19"/>
      <c r="J20" s="35"/>
      <c r="K20" s="35"/>
      <c r="L20" s="77"/>
    </row>
    <row r="21" spans="4:14" x14ac:dyDescent="0.25">
      <c r="D21" s="77"/>
      <c r="E21" s="77"/>
      <c r="F21" s="77"/>
      <c r="G21" s="77"/>
      <c r="H21" s="77"/>
      <c r="I21" s="77"/>
      <c r="J21" s="32"/>
      <c r="K21" s="35"/>
      <c r="L21" s="77"/>
    </row>
  </sheetData>
  <mergeCells count="9">
    <mergeCell ref="B5:B6"/>
    <mergeCell ref="B4:L4"/>
    <mergeCell ref="B11:C11"/>
    <mergeCell ref="B15:C15"/>
    <mergeCell ref="B16:C16"/>
    <mergeCell ref="C5:C6"/>
    <mergeCell ref="D5:F5"/>
    <mergeCell ref="G5:I5"/>
    <mergeCell ref="J5:L5"/>
  </mergeCells>
  <pageMargins left="0.7" right="0.7" top="0.75" bottom="0.75" header="0.3" footer="0.3"/>
  <pageSetup scale="82" fitToHeight="0" orientation="landscape" r:id="rId1"/>
  <ignoredErrors>
    <ignoredError sqref="D11:E11 G11:H11 J11:K11" formulaRange="1"/>
    <ignoredError sqref="I11 F11 F15 F16 I16 I15" formula="1"/>
  </ignoredErrors>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17"/>
  <sheetViews>
    <sheetView workbookViewId="0">
      <selection activeCell="C21" sqref="C21"/>
    </sheetView>
  </sheetViews>
  <sheetFormatPr defaultRowHeight="15" x14ac:dyDescent="0.25"/>
  <cols>
    <col min="3" max="3" width="34.42578125" customWidth="1"/>
    <col min="4" max="4" width="13.85546875" customWidth="1"/>
    <col min="5" max="5" width="10.7109375" customWidth="1"/>
    <col min="6" max="6" width="13.7109375" customWidth="1"/>
    <col min="7" max="7" width="10.140625" customWidth="1"/>
    <col min="8" max="8" width="13.7109375" customWidth="1"/>
    <col min="9" max="9" width="9.7109375" customWidth="1"/>
    <col min="10" max="10" width="11.28515625" customWidth="1"/>
    <col min="13" max="13" width="10.28515625" customWidth="1"/>
    <col min="15" max="15" width="10.140625" bestFit="1" customWidth="1"/>
    <col min="17" max="17" width="10.140625" bestFit="1" customWidth="1"/>
  </cols>
  <sheetData>
    <row r="3" spans="2:20" ht="16.5" thickBot="1" x14ac:dyDescent="0.3">
      <c r="B3" s="152"/>
      <c r="C3" s="152"/>
      <c r="D3" s="155"/>
      <c r="E3" s="155"/>
      <c r="F3" s="155"/>
      <c r="G3" s="155"/>
      <c r="H3" s="155"/>
      <c r="I3" s="155"/>
      <c r="J3" s="155"/>
      <c r="K3" s="209" t="s">
        <v>184</v>
      </c>
    </row>
    <row r="4" spans="2:20" ht="24.95" customHeight="1" thickTop="1" x14ac:dyDescent="0.25">
      <c r="B4" s="495" t="s">
        <v>359</v>
      </c>
      <c r="C4" s="495"/>
      <c r="D4" s="495"/>
      <c r="E4" s="495"/>
      <c r="F4" s="495"/>
      <c r="G4" s="495"/>
      <c r="H4" s="495"/>
      <c r="I4" s="495"/>
      <c r="J4" s="495"/>
      <c r="K4" s="495"/>
    </row>
    <row r="5" spans="2:20" ht="15.75" x14ac:dyDescent="0.25">
      <c r="B5" s="490" t="s">
        <v>158</v>
      </c>
      <c r="C5" s="492" t="s">
        <v>269</v>
      </c>
      <c r="D5" s="492" t="s">
        <v>54</v>
      </c>
      <c r="E5" s="492"/>
      <c r="F5" s="492" t="s">
        <v>111</v>
      </c>
      <c r="G5" s="492"/>
      <c r="H5" s="492" t="s">
        <v>136</v>
      </c>
      <c r="I5" s="492"/>
      <c r="J5" s="492" t="s">
        <v>186</v>
      </c>
      <c r="K5" s="492"/>
    </row>
    <row r="6" spans="2:20" ht="15.75" customHeight="1" x14ac:dyDescent="0.25">
      <c r="B6" s="490"/>
      <c r="C6" s="492"/>
      <c r="D6" s="123" t="s">
        <v>187</v>
      </c>
      <c r="E6" s="123" t="s">
        <v>188</v>
      </c>
      <c r="F6" s="461" t="s">
        <v>187</v>
      </c>
      <c r="G6" s="461" t="s">
        <v>188</v>
      </c>
      <c r="H6" s="461" t="s">
        <v>187</v>
      </c>
      <c r="I6" s="461" t="s">
        <v>188</v>
      </c>
      <c r="J6" s="159" t="s">
        <v>98</v>
      </c>
      <c r="K6" s="159" t="s">
        <v>99</v>
      </c>
    </row>
    <row r="7" spans="2:20" s="54" customFormat="1" ht="15.75" customHeight="1" x14ac:dyDescent="0.2">
      <c r="B7" s="124">
        <v>1</v>
      </c>
      <c r="C7" s="125">
        <v>2</v>
      </c>
      <c r="D7" s="125">
        <v>3</v>
      </c>
      <c r="E7" s="125">
        <v>4</v>
      </c>
      <c r="F7" s="125">
        <v>5</v>
      </c>
      <c r="G7" s="125">
        <v>6</v>
      </c>
      <c r="H7" s="125">
        <v>7</v>
      </c>
      <c r="I7" s="125">
        <v>8</v>
      </c>
      <c r="J7" s="125">
        <v>9</v>
      </c>
      <c r="K7" s="208">
        <v>10</v>
      </c>
    </row>
    <row r="8" spans="2:20" ht="15.75" x14ac:dyDescent="0.25">
      <c r="B8" s="137" t="s">
        <v>62</v>
      </c>
      <c r="C8" s="475" t="s">
        <v>270</v>
      </c>
      <c r="D8" s="128">
        <v>189360</v>
      </c>
      <c r="E8" s="129">
        <f>D8/D$15*100</f>
        <v>1.2440903899733253</v>
      </c>
      <c r="F8" s="128">
        <v>199032</v>
      </c>
      <c r="G8" s="129">
        <f>F8/F$15*100</f>
        <v>1.3047299476074543</v>
      </c>
      <c r="H8" s="193">
        <v>223252</v>
      </c>
      <c r="I8" s="129">
        <f>H8/H$15*100</f>
        <v>1.4049116782575299</v>
      </c>
      <c r="J8" s="130">
        <f>F8/D8*100</f>
        <v>105.10773130544995</v>
      </c>
      <c r="K8" s="130">
        <f>H8/F8*100</f>
        <v>112.16889746372442</v>
      </c>
      <c r="M8" s="19"/>
      <c r="N8" s="35"/>
      <c r="O8" s="19"/>
      <c r="P8" s="77"/>
      <c r="Q8" s="19"/>
      <c r="R8" s="77"/>
      <c r="S8" s="77"/>
      <c r="T8" s="77"/>
    </row>
    <row r="9" spans="2:20" ht="16.5" customHeight="1" x14ac:dyDescent="0.25">
      <c r="B9" s="137" t="s">
        <v>63</v>
      </c>
      <c r="C9" s="475" t="s">
        <v>271</v>
      </c>
      <c r="D9" s="128">
        <v>359635</v>
      </c>
      <c r="E9" s="129">
        <f t="shared" ref="E9:E14" si="0">D9/D$15*100</f>
        <v>2.3627928147341404</v>
      </c>
      <c r="F9" s="128">
        <v>395157</v>
      </c>
      <c r="G9" s="129">
        <f t="shared" ref="G9:G14" si="1">F9/F$15*100</f>
        <v>2.5904034120479058</v>
      </c>
      <c r="H9" s="193">
        <v>406525</v>
      </c>
      <c r="I9" s="129">
        <f t="shared" ref="I9:I14" si="2">H9/H$15*100</f>
        <v>2.5582378657465212</v>
      </c>
      <c r="J9" s="130">
        <f t="shared" ref="J9:J15" si="3">F9/D9*100</f>
        <v>109.87723664270719</v>
      </c>
      <c r="K9" s="130">
        <f t="shared" ref="K9:K14" si="4">H9/F9*100</f>
        <v>102.87683123416768</v>
      </c>
      <c r="M9" s="19"/>
      <c r="N9" s="35"/>
      <c r="O9" s="19"/>
      <c r="P9" s="77"/>
      <c r="Q9" s="19"/>
      <c r="R9" s="77"/>
      <c r="S9" s="77"/>
      <c r="T9" s="77"/>
    </row>
    <row r="10" spans="2:20" ht="16.5" customHeight="1" x14ac:dyDescent="0.25">
      <c r="B10" s="137" t="s">
        <v>105</v>
      </c>
      <c r="C10" s="475" t="s">
        <v>272</v>
      </c>
      <c r="D10" s="128">
        <v>6922742</v>
      </c>
      <c r="E10" s="129">
        <f t="shared" si="0"/>
        <v>45.482239092019</v>
      </c>
      <c r="F10" s="128">
        <v>6500322</v>
      </c>
      <c r="G10" s="129">
        <f t="shared" si="1"/>
        <v>42.612066313414843</v>
      </c>
      <c r="H10" s="193">
        <v>6616260</v>
      </c>
      <c r="I10" s="129">
        <f t="shared" si="2"/>
        <v>41.635734239281909</v>
      </c>
      <c r="J10" s="130">
        <f t="shared" si="3"/>
        <v>93.898082580572833</v>
      </c>
      <c r="K10" s="130">
        <f t="shared" si="4"/>
        <v>101.78357318299001</v>
      </c>
      <c r="M10" s="19"/>
      <c r="N10" s="35"/>
      <c r="O10" s="19"/>
      <c r="P10" s="77"/>
      <c r="Q10" s="19"/>
      <c r="R10" s="77"/>
      <c r="S10" s="77"/>
      <c r="T10" s="77"/>
    </row>
    <row r="11" spans="2:20" ht="15.75" x14ac:dyDescent="0.25">
      <c r="B11" s="137" t="s">
        <v>65</v>
      </c>
      <c r="C11" s="475" t="s">
        <v>273</v>
      </c>
      <c r="D11" s="128">
        <v>247501</v>
      </c>
      <c r="E11" s="129">
        <f t="shared" si="0"/>
        <v>1.6260752831051328</v>
      </c>
      <c r="F11" s="128">
        <v>772554</v>
      </c>
      <c r="G11" s="129">
        <f t="shared" si="1"/>
        <v>5.064383314964072</v>
      </c>
      <c r="H11" s="193">
        <v>917784</v>
      </c>
      <c r="I11" s="129">
        <f t="shared" si="2"/>
        <v>5.7755606208137387</v>
      </c>
      <c r="J11" s="130">
        <f t="shared" si="3"/>
        <v>312.14176912416514</v>
      </c>
      <c r="K11" s="130">
        <f>H11/F11*100</f>
        <v>118.79868591710094</v>
      </c>
      <c r="M11" s="19"/>
      <c r="N11" s="35"/>
      <c r="O11" s="35"/>
      <c r="P11" s="77"/>
      <c r="Q11" s="19"/>
      <c r="R11" s="77"/>
      <c r="S11" s="77"/>
      <c r="T11" s="77"/>
    </row>
    <row r="12" spans="2:20" ht="15.75" x14ac:dyDescent="0.25">
      <c r="B12" s="137" t="s">
        <v>66</v>
      </c>
      <c r="C12" s="475" t="s">
        <v>274</v>
      </c>
      <c r="D12" s="128">
        <v>86902</v>
      </c>
      <c r="E12" s="129">
        <f t="shared" si="0"/>
        <v>0.57094393255947351</v>
      </c>
      <c r="F12" s="128">
        <v>83921</v>
      </c>
      <c r="G12" s="129">
        <f t="shared" si="1"/>
        <v>0.55013385753630151</v>
      </c>
      <c r="H12" s="193">
        <v>91038</v>
      </c>
      <c r="I12" s="129">
        <f t="shared" si="2"/>
        <v>0.57289676851812754</v>
      </c>
      <c r="J12" s="130">
        <f t="shared" si="3"/>
        <v>96.569699201399274</v>
      </c>
      <c r="K12" s="130">
        <f t="shared" si="4"/>
        <v>108.48059484515198</v>
      </c>
      <c r="M12" s="19"/>
      <c r="N12" s="35"/>
      <c r="O12" s="19"/>
      <c r="P12" s="77"/>
      <c r="Q12" s="19"/>
      <c r="R12" s="77"/>
      <c r="S12" s="77"/>
      <c r="T12" s="77"/>
    </row>
    <row r="13" spans="2:20" ht="15.75" x14ac:dyDescent="0.25">
      <c r="B13" s="137" t="s">
        <v>67</v>
      </c>
      <c r="C13" s="475" t="s">
        <v>275</v>
      </c>
      <c r="D13" s="128">
        <v>7400278</v>
      </c>
      <c r="E13" s="129">
        <f t="shared" si="0"/>
        <v>48.619638481891734</v>
      </c>
      <c r="F13" s="128">
        <v>7281540</v>
      </c>
      <c r="G13" s="129">
        <f t="shared" si="1"/>
        <v>47.733245421347235</v>
      </c>
      <c r="H13" s="193">
        <v>7613327</v>
      </c>
      <c r="I13" s="129">
        <f t="shared" si="2"/>
        <v>47.910218106415023</v>
      </c>
      <c r="J13" s="130">
        <f t="shared" si="3"/>
        <v>98.395492709868478</v>
      </c>
      <c r="K13" s="130">
        <f t="shared" si="4"/>
        <v>104.55654985071838</v>
      </c>
      <c r="M13" s="19"/>
      <c r="N13" s="35"/>
      <c r="O13" s="19"/>
      <c r="P13" s="77"/>
      <c r="Q13" s="19"/>
      <c r="R13" s="77"/>
      <c r="S13" s="77"/>
      <c r="T13" s="77"/>
    </row>
    <row r="14" spans="2:20" ht="15.75" x14ac:dyDescent="0.25">
      <c r="B14" s="137" t="s">
        <v>68</v>
      </c>
      <c r="C14" s="475" t="s">
        <v>276</v>
      </c>
      <c r="D14" s="128">
        <v>14341</v>
      </c>
      <c r="E14" s="129">
        <f t="shared" si="0"/>
        <v>9.4220005717191885E-2</v>
      </c>
      <c r="F14" s="128">
        <v>22125</v>
      </c>
      <c r="G14" s="129">
        <f t="shared" si="1"/>
        <v>0.14503773308219245</v>
      </c>
      <c r="H14" s="193">
        <v>22635</v>
      </c>
      <c r="I14" s="129">
        <f t="shared" si="2"/>
        <v>0.14244072096715457</v>
      </c>
      <c r="J14" s="130">
        <f t="shared" si="3"/>
        <v>154.2779443553448</v>
      </c>
      <c r="K14" s="130">
        <f t="shared" si="4"/>
        <v>102.30508474576271</v>
      </c>
      <c r="M14" s="19"/>
      <c r="N14" s="35"/>
      <c r="O14" s="19"/>
      <c r="P14" s="77"/>
      <c r="Q14" s="19"/>
      <c r="R14" s="19"/>
      <c r="S14" s="77"/>
      <c r="T14" s="77"/>
    </row>
    <row r="15" spans="2:20" ht="15.75" x14ac:dyDescent="0.25">
      <c r="B15" s="492" t="s">
        <v>179</v>
      </c>
      <c r="C15" s="492"/>
      <c r="D15" s="131">
        <f t="shared" ref="D15:I15" si="5">SUM(D8:D14)</f>
        <v>15220759</v>
      </c>
      <c r="E15" s="132">
        <f t="shared" si="5"/>
        <v>99.999999999999986</v>
      </c>
      <c r="F15" s="131">
        <f t="shared" si="5"/>
        <v>15254651</v>
      </c>
      <c r="G15" s="132">
        <f t="shared" si="5"/>
        <v>100.00000000000001</v>
      </c>
      <c r="H15" s="131">
        <f t="shared" si="5"/>
        <v>15890821</v>
      </c>
      <c r="I15" s="132">
        <f t="shared" si="5"/>
        <v>100.00000000000001</v>
      </c>
      <c r="J15" s="132">
        <f t="shared" si="3"/>
        <v>100.22266957909261</v>
      </c>
      <c r="K15" s="386">
        <f>H15/F15*100</f>
        <v>104.17033467366772</v>
      </c>
      <c r="M15" s="19"/>
      <c r="N15" s="35"/>
      <c r="O15" s="35"/>
      <c r="P15" s="77"/>
      <c r="Q15" s="19"/>
      <c r="R15" s="77"/>
      <c r="S15" s="77"/>
      <c r="T15" s="77"/>
    </row>
    <row r="16" spans="2:20" x14ac:dyDescent="0.25">
      <c r="M16" s="19"/>
      <c r="N16" s="19"/>
    </row>
    <row r="17" spans="6:13" x14ac:dyDescent="0.25">
      <c r="F17" s="19"/>
      <c r="H17" s="19"/>
      <c r="M17" s="35"/>
    </row>
  </sheetData>
  <mergeCells count="8">
    <mergeCell ref="B4:K4"/>
    <mergeCell ref="B5:B6"/>
    <mergeCell ref="J5:K5"/>
    <mergeCell ref="B15:C15"/>
    <mergeCell ref="C5:C6"/>
    <mergeCell ref="D5:E5"/>
    <mergeCell ref="F5:G5"/>
    <mergeCell ref="H5:I5"/>
  </mergeCells>
  <pageMargins left="0.7" right="0.7" top="0.75" bottom="0.75" header="0.3" footer="0.3"/>
  <pageSetup orientation="portrait" r:id="rId1"/>
  <ignoredErrors>
    <ignoredError sqref="D15 F15 H15" formulaRange="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20"/>
  <sheetViews>
    <sheetView workbookViewId="0">
      <selection activeCell="C13" sqref="C13"/>
    </sheetView>
  </sheetViews>
  <sheetFormatPr defaultRowHeight="15" x14ac:dyDescent="0.25"/>
  <cols>
    <col min="2" max="2" width="8.140625" customWidth="1"/>
    <col min="3" max="3" width="34" customWidth="1"/>
    <col min="4" max="4" width="14.5703125" customWidth="1"/>
    <col min="5" max="5" width="14.85546875" customWidth="1"/>
    <col min="6" max="6" width="15.140625" customWidth="1"/>
    <col min="7" max="7" width="14.5703125" customWidth="1"/>
    <col min="8" max="8" width="15.140625" customWidth="1"/>
    <col min="9" max="9" width="14.85546875" customWidth="1"/>
    <col min="10" max="10" width="11.85546875" customWidth="1"/>
    <col min="11" max="11" width="10.5703125" customWidth="1"/>
    <col min="12" max="12" width="9.140625" customWidth="1"/>
    <col min="15" max="15" width="10.140625" bestFit="1" customWidth="1"/>
  </cols>
  <sheetData>
    <row r="3" spans="2:16" ht="16.5" thickBot="1" x14ac:dyDescent="0.3">
      <c r="B3" s="152"/>
      <c r="C3" s="210"/>
      <c r="D3" s="155"/>
      <c r="E3" s="155"/>
      <c r="F3" s="155"/>
      <c r="G3" s="155"/>
      <c r="H3" s="155"/>
      <c r="I3" s="155"/>
      <c r="J3" s="155"/>
      <c r="K3" s="155"/>
      <c r="L3" s="209" t="s">
        <v>184</v>
      </c>
    </row>
    <row r="4" spans="2:16" ht="24.95" customHeight="1" thickTop="1" x14ac:dyDescent="0.25">
      <c r="B4" s="495" t="s">
        <v>360</v>
      </c>
      <c r="C4" s="495"/>
      <c r="D4" s="495"/>
      <c r="E4" s="495"/>
      <c r="F4" s="495"/>
      <c r="G4" s="495"/>
      <c r="H4" s="495"/>
      <c r="I4" s="495"/>
      <c r="J4" s="495"/>
      <c r="K4" s="495"/>
      <c r="L4" s="495"/>
    </row>
    <row r="5" spans="2:16" ht="15.95" customHeight="1" x14ac:dyDescent="0.25">
      <c r="B5" s="490" t="s">
        <v>158</v>
      </c>
      <c r="C5" s="492" t="s">
        <v>269</v>
      </c>
      <c r="D5" s="492" t="s">
        <v>111</v>
      </c>
      <c r="E5" s="492"/>
      <c r="F5" s="492"/>
      <c r="G5" s="492" t="s">
        <v>136</v>
      </c>
      <c r="H5" s="492"/>
      <c r="I5" s="492"/>
      <c r="J5" s="492" t="s">
        <v>186</v>
      </c>
      <c r="K5" s="492"/>
      <c r="L5" s="492"/>
    </row>
    <row r="6" spans="2:16" ht="15.95" customHeight="1" x14ac:dyDescent="0.25">
      <c r="B6" s="490"/>
      <c r="C6" s="492"/>
      <c r="D6" s="476" t="s">
        <v>361</v>
      </c>
      <c r="E6" s="476" t="s">
        <v>362</v>
      </c>
      <c r="F6" s="545" t="s">
        <v>363</v>
      </c>
      <c r="G6" s="476" t="s">
        <v>361</v>
      </c>
      <c r="H6" s="476" t="s">
        <v>362</v>
      </c>
      <c r="I6" s="545" t="s">
        <v>363</v>
      </c>
      <c r="J6" s="505" t="s">
        <v>106</v>
      </c>
      <c r="K6" s="505" t="s">
        <v>100</v>
      </c>
      <c r="L6" s="505" t="s">
        <v>107</v>
      </c>
    </row>
    <row r="7" spans="2:16" ht="15.95" customHeight="1" x14ac:dyDescent="0.25">
      <c r="B7" s="490"/>
      <c r="C7" s="492"/>
      <c r="D7" s="476" t="s">
        <v>364</v>
      </c>
      <c r="E7" s="476" t="s">
        <v>365</v>
      </c>
      <c r="F7" s="545"/>
      <c r="G7" s="476" t="s">
        <v>364</v>
      </c>
      <c r="H7" s="476" t="s">
        <v>365</v>
      </c>
      <c r="I7" s="545"/>
      <c r="J7" s="505"/>
      <c r="K7" s="505"/>
      <c r="L7" s="505"/>
    </row>
    <row r="8" spans="2:16" x14ac:dyDescent="0.25">
      <c r="B8" s="124">
        <v>1</v>
      </c>
      <c r="C8" s="125">
        <v>2</v>
      </c>
      <c r="D8" s="125">
        <v>3</v>
      </c>
      <c r="E8" s="125">
        <v>4</v>
      </c>
      <c r="F8" s="125">
        <v>5</v>
      </c>
      <c r="G8" s="125">
        <v>6</v>
      </c>
      <c r="H8" s="125">
        <v>7</v>
      </c>
      <c r="I8" s="125">
        <v>8</v>
      </c>
      <c r="J8" s="125">
        <v>9</v>
      </c>
      <c r="K8" s="125">
        <v>10</v>
      </c>
      <c r="L8" s="125">
        <v>11</v>
      </c>
    </row>
    <row r="9" spans="2:16" ht="15.95" customHeight="1" x14ac:dyDescent="0.25">
      <c r="B9" s="137" t="s">
        <v>62</v>
      </c>
      <c r="C9" s="531" t="s">
        <v>270</v>
      </c>
      <c r="D9" s="128">
        <v>4732</v>
      </c>
      <c r="E9" s="128">
        <v>193928</v>
      </c>
      <c r="F9" s="128">
        <v>372</v>
      </c>
      <c r="G9" s="128">
        <v>4481</v>
      </c>
      <c r="H9" s="128">
        <v>218670</v>
      </c>
      <c r="I9" s="128">
        <v>101</v>
      </c>
      <c r="J9" s="133">
        <f>G9/D9*100</f>
        <v>94.69568892645816</v>
      </c>
      <c r="K9" s="133">
        <f>H9/E9*100</f>
        <v>112.75834330266903</v>
      </c>
      <c r="L9" s="133">
        <f>I9/F9*100</f>
        <v>27.1505376344086</v>
      </c>
      <c r="N9" s="19"/>
      <c r="O9" s="19"/>
      <c r="P9" s="77"/>
    </row>
    <row r="10" spans="2:16" ht="15.95" customHeight="1" x14ac:dyDescent="0.25">
      <c r="B10" s="137" t="s">
        <v>63</v>
      </c>
      <c r="C10" s="531" t="s">
        <v>271</v>
      </c>
      <c r="D10" s="128">
        <v>40618</v>
      </c>
      <c r="E10" s="128">
        <v>342373</v>
      </c>
      <c r="F10" s="128">
        <v>12166</v>
      </c>
      <c r="G10" s="128">
        <v>53308</v>
      </c>
      <c r="H10" s="128">
        <v>349648</v>
      </c>
      <c r="I10" s="128">
        <v>3569</v>
      </c>
      <c r="J10" s="133">
        <f t="shared" ref="J10:J16" si="0">G10/D10*100</f>
        <v>131.24230636663549</v>
      </c>
      <c r="K10" s="133">
        <f t="shared" ref="K10:K16" si="1">H10/E10*100</f>
        <v>102.12487550128077</v>
      </c>
      <c r="L10" s="133">
        <f t="shared" ref="L10:L16" si="2">I10/F10*100</f>
        <v>29.335854019398322</v>
      </c>
      <c r="N10" s="19"/>
      <c r="O10" s="19"/>
      <c r="P10" s="19"/>
    </row>
    <row r="11" spans="2:16" ht="15.95" customHeight="1" x14ac:dyDescent="0.25">
      <c r="B11" s="137" t="s">
        <v>64</v>
      </c>
      <c r="C11" s="531" t="s">
        <v>272</v>
      </c>
      <c r="D11" s="128">
        <v>2301850</v>
      </c>
      <c r="E11" s="128">
        <v>3782059</v>
      </c>
      <c r="F11" s="128">
        <v>416413</v>
      </c>
      <c r="G11" s="128">
        <v>2305243</v>
      </c>
      <c r="H11" s="128">
        <v>3836967</v>
      </c>
      <c r="I11" s="128">
        <v>474050</v>
      </c>
      <c r="J11" s="133">
        <f t="shared" si="0"/>
        <v>100.1474031757065</v>
      </c>
      <c r="K11" s="133">
        <f t="shared" si="1"/>
        <v>101.45180178310281</v>
      </c>
      <c r="L11" s="133">
        <f t="shared" si="2"/>
        <v>113.84130658745045</v>
      </c>
      <c r="N11" s="19"/>
      <c r="O11" s="19"/>
      <c r="P11" s="19"/>
    </row>
    <row r="12" spans="2:16" ht="15.95" customHeight="1" x14ac:dyDescent="0.25">
      <c r="B12" s="137" t="s">
        <v>65</v>
      </c>
      <c r="C12" s="531" t="s">
        <v>273</v>
      </c>
      <c r="D12" s="128">
        <v>772554</v>
      </c>
      <c r="E12" s="128">
        <v>0</v>
      </c>
      <c r="F12" s="128">
        <v>0</v>
      </c>
      <c r="G12" s="128">
        <v>917783</v>
      </c>
      <c r="H12" s="128">
        <v>0</v>
      </c>
      <c r="I12" s="128">
        <v>1</v>
      </c>
      <c r="J12" s="133">
        <f t="shared" si="0"/>
        <v>118.79855647631103</v>
      </c>
      <c r="K12" s="133" t="s">
        <v>23</v>
      </c>
      <c r="L12" s="133" t="s">
        <v>23</v>
      </c>
      <c r="N12" s="19"/>
      <c r="O12" s="77"/>
      <c r="P12" s="77"/>
    </row>
    <row r="13" spans="2:16" ht="15.95" customHeight="1" x14ac:dyDescent="0.25">
      <c r="B13" s="137" t="s">
        <v>66</v>
      </c>
      <c r="C13" s="531" t="s">
        <v>274</v>
      </c>
      <c r="D13" s="128">
        <v>18777</v>
      </c>
      <c r="E13" s="128">
        <v>65113</v>
      </c>
      <c r="F13" s="128">
        <v>31</v>
      </c>
      <c r="G13" s="128">
        <v>32401</v>
      </c>
      <c r="H13" s="128">
        <v>58615</v>
      </c>
      <c r="I13" s="128">
        <v>22</v>
      </c>
      <c r="J13" s="133">
        <f t="shared" si="0"/>
        <v>172.55685146722053</v>
      </c>
      <c r="K13" s="133">
        <f t="shared" si="1"/>
        <v>90.020426028596447</v>
      </c>
      <c r="L13" s="133">
        <f t="shared" si="2"/>
        <v>70.967741935483872</v>
      </c>
      <c r="N13" s="19"/>
      <c r="O13" s="19"/>
      <c r="P13" s="77"/>
    </row>
    <row r="14" spans="2:16" ht="15.95" customHeight="1" x14ac:dyDescent="0.25">
      <c r="B14" s="137" t="s">
        <v>67</v>
      </c>
      <c r="C14" s="531" t="s">
        <v>275</v>
      </c>
      <c r="D14" s="128">
        <v>400340</v>
      </c>
      <c r="E14" s="128">
        <v>6655109</v>
      </c>
      <c r="F14" s="193">
        <v>226091</v>
      </c>
      <c r="G14" s="128">
        <v>389772</v>
      </c>
      <c r="H14" s="128">
        <v>6977461</v>
      </c>
      <c r="I14" s="193">
        <v>246094</v>
      </c>
      <c r="J14" s="133">
        <f t="shared" si="0"/>
        <v>97.360243792776131</v>
      </c>
      <c r="K14" s="133">
        <f t="shared" si="1"/>
        <v>104.84367724104895</v>
      </c>
      <c r="L14" s="133">
        <f t="shared" si="2"/>
        <v>108.84732253826999</v>
      </c>
      <c r="N14" s="19"/>
      <c r="O14" s="19"/>
      <c r="P14" s="19"/>
    </row>
    <row r="15" spans="2:16" ht="15.95" customHeight="1" x14ac:dyDescent="0.25">
      <c r="B15" s="137" t="s">
        <v>68</v>
      </c>
      <c r="C15" s="531" t="s">
        <v>276</v>
      </c>
      <c r="D15" s="128">
        <v>6476</v>
      </c>
      <c r="E15" s="128">
        <v>15426</v>
      </c>
      <c r="F15" s="128">
        <v>223</v>
      </c>
      <c r="G15" s="128">
        <v>6412</v>
      </c>
      <c r="H15" s="128">
        <v>15835</v>
      </c>
      <c r="I15" s="128">
        <v>388</v>
      </c>
      <c r="J15" s="133">
        <f t="shared" si="0"/>
        <v>99.011735639283501</v>
      </c>
      <c r="K15" s="133">
        <f t="shared" si="1"/>
        <v>102.65136782056268</v>
      </c>
      <c r="L15" s="133">
        <f t="shared" si="2"/>
        <v>173.99103139013451</v>
      </c>
      <c r="N15" s="19"/>
      <c r="O15" s="19"/>
      <c r="P15" s="77"/>
    </row>
    <row r="16" spans="2:16" ht="20.100000000000001" customHeight="1" x14ac:dyDescent="0.25">
      <c r="B16" s="492" t="s">
        <v>179</v>
      </c>
      <c r="C16" s="492"/>
      <c r="D16" s="131">
        <f>SUM(D9:D15)</f>
        <v>3545347</v>
      </c>
      <c r="E16" s="131">
        <f>SUM(E9:E15)</f>
        <v>11054008</v>
      </c>
      <c r="F16" s="131">
        <f>SUM(F9:F15)</f>
        <v>655296</v>
      </c>
      <c r="G16" s="131">
        <f>SUM(G9:G15)</f>
        <v>3709400</v>
      </c>
      <c r="H16" s="131">
        <f t="shared" ref="H16:I16" si="3">SUM(H9:H15)</f>
        <v>11457196</v>
      </c>
      <c r="I16" s="131">
        <f t="shared" si="3"/>
        <v>724225</v>
      </c>
      <c r="J16" s="147">
        <f t="shared" si="0"/>
        <v>104.62727625814907</v>
      </c>
      <c r="K16" s="147">
        <f t="shared" si="1"/>
        <v>103.64743720105866</v>
      </c>
      <c r="L16" s="147">
        <f t="shared" si="2"/>
        <v>110.51875793534525</v>
      </c>
      <c r="N16" s="19"/>
      <c r="O16" s="19"/>
      <c r="P16" s="19"/>
    </row>
    <row r="17" spans="3:12" ht="15.75" x14ac:dyDescent="0.25">
      <c r="C17" s="6"/>
      <c r="D17" s="6"/>
      <c r="E17" s="6"/>
      <c r="F17" s="6"/>
      <c r="G17" s="6"/>
      <c r="H17" s="6"/>
      <c r="I17" s="6"/>
      <c r="J17" s="6"/>
      <c r="K17" s="6"/>
      <c r="L17" s="15"/>
    </row>
    <row r="18" spans="3:12" x14ac:dyDescent="0.25">
      <c r="D18" s="19"/>
      <c r="E18" s="19"/>
      <c r="F18" s="19"/>
      <c r="G18" s="19"/>
      <c r="H18" s="19"/>
      <c r="I18" s="19"/>
      <c r="J18" s="72"/>
      <c r="K18" s="72"/>
      <c r="L18" s="72"/>
    </row>
    <row r="19" spans="3:12" x14ac:dyDescent="0.25">
      <c r="D19" s="35"/>
      <c r="E19" s="35"/>
      <c r="F19" s="35"/>
      <c r="G19" s="35"/>
      <c r="H19" s="35"/>
      <c r="I19" s="35"/>
      <c r="J19" s="77"/>
      <c r="K19" s="77"/>
      <c r="L19" s="77"/>
    </row>
    <row r="20" spans="3:12" x14ac:dyDescent="0.25">
      <c r="D20" s="77"/>
      <c r="E20" s="77"/>
      <c r="F20" s="77"/>
      <c r="G20" s="77"/>
      <c r="H20" s="77"/>
      <c r="I20" s="77"/>
      <c r="J20" s="77"/>
      <c r="K20" s="77"/>
      <c r="L20" s="77"/>
    </row>
  </sheetData>
  <mergeCells count="12">
    <mergeCell ref="B16:C16"/>
    <mergeCell ref="B4:L4"/>
    <mergeCell ref="B5:B7"/>
    <mergeCell ref="J5:L5"/>
    <mergeCell ref="J6:J7"/>
    <mergeCell ref="K6:K7"/>
    <mergeCell ref="L6:L7"/>
    <mergeCell ref="D5:F5"/>
    <mergeCell ref="F6:F7"/>
    <mergeCell ref="I6:I7"/>
    <mergeCell ref="G5:I5"/>
    <mergeCell ref="C5:C7"/>
  </mergeCells>
  <pageMargins left="0.7" right="0.7" top="0.75" bottom="0.75" header="0.3" footer="0.3"/>
  <pageSetup orientation="portrait" r:id="rId1"/>
  <ignoredErrors>
    <ignoredError sqref="F16:I16 D16:E16" formulaRange="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W24"/>
  <sheetViews>
    <sheetView workbookViewId="0">
      <selection activeCell="C15" sqref="C15"/>
    </sheetView>
  </sheetViews>
  <sheetFormatPr defaultRowHeight="15" x14ac:dyDescent="0.25"/>
  <cols>
    <col min="2" max="2" width="8.140625" customWidth="1"/>
    <col min="3" max="3" width="27" customWidth="1"/>
    <col min="4" max="4" width="12" customWidth="1"/>
    <col min="5" max="5" width="11" customWidth="1"/>
    <col min="7" max="7" width="12.140625" customWidth="1"/>
    <col min="8" max="8" width="12.28515625" customWidth="1"/>
    <col min="10" max="10" width="12.42578125" customWidth="1"/>
    <col min="11" max="11" width="11.7109375" customWidth="1"/>
    <col min="14" max="14" width="11.7109375" style="59" bestFit="1" customWidth="1"/>
    <col min="15" max="15" width="10.85546875" customWidth="1"/>
    <col min="17" max="17" width="10.140625" bestFit="1" customWidth="1"/>
  </cols>
  <sheetData>
    <row r="3" spans="2:23" ht="16.5" thickBot="1" x14ac:dyDescent="0.3">
      <c r="B3" s="152"/>
      <c r="C3" s="79"/>
      <c r="D3" s="100"/>
      <c r="E3" s="100"/>
      <c r="F3" s="100"/>
      <c r="G3" s="100"/>
      <c r="H3" s="100"/>
      <c r="I3" s="100"/>
      <c r="J3" s="100"/>
      <c r="K3" s="100"/>
      <c r="L3" s="206" t="s">
        <v>184</v>
      </c>
    </row>
    <row r="4" spans="2:23" ht="24.95" customHeight="1" thickTop="1" x14ac:dyDescent="0.25">
      <c r="B4" s="495" t="s">
        <v>366</v>
      </c>
      <c r="C4" s="495"/>
      <c r="D4" s="495"/>
      <c r="E4" s="495"/>
      <c r="F4" s="495"/>
      <c r="G4" s="495"/>
      <c r="H4" s="495"/>
      <c r="I4" s="495"/>
      <c r="J4" s="495"/>
      <c r="K4" s="495"/>
      <c r="L4" s="495"/>
    </row>
    <row r="5" spans="2:23" ht="15.75" x14ac:dyDescent="0.25">
      <c r="B5" s="506" t="s">
        <v>158</v>
      </c>
      <c r="C5" s="492" t="s">
        <v>176</v>
      </c>
      <c r="D5" s="501" t="s">
        <v>54</v>
      </c>
      <c r="E5" s="501"/>
      <c r="F5" s="501"/>
      <c r="G5" s="492" t="s">
        <v>111</v>
      </c>
      <c r="H5" s="492"/>
      <c r="I5" s="492"/>
      <c r="J5" s="492" t="s">
        <v>136</v>
      </c>
      <c r="K5" s="492"/>
      <c r="L5" s="492"/>
    </row>
    <row r="6" spans="2:23" ht="15.75" x14ac:dyDescent="0.25">
      <c r="B6" s="506"/>
      <c r="C6" s="492"/>
      <c r="D6" s="123" t="s">
        <v>187</v>
      </c>
      <c r="E6" s="123" t="s">
        <v>87</v>
      </c>
      <c r="F6" s="123" t="s">
        <v>88</v>
      </c>
      <c r="G6" s="461" t="s">
        <v>187</v>
      </c>
      <c r="H6" s="123" t="s">
        <v>87</v>
      </c>
      <c r="I6" s="123" t="s">
        <v>88</v>
      </c>
      <c r="J6" s="461" t="s">
        <v>187</v>
      </c>
      <c r="K6" s="123" t="s">
        <v>87</v>
      </c>
      <c r="L6" s="123" t="s">
        <v>88</v>
      </c>
    </row>
    <row r="7" spans="2:23" s="53" customFormat="1" ht="12.75" x14ac:dyDescent="0.2">
      <c r="B7" s="124">
        <v>1</v>
      </c>
      <c r="C7" s="125">
        <v>2</v>
      </c>
      <c r="D7" s="125">
        <v>3</v>
      </c>
      <c r="E7" s="125">
        <v>4</v>
      </c>
      <c r="F7" s="125">
        <v>5</v>
      </c>
      <c r="G7" s="125">
        <v>6</v>
      </c>
      <c r="H7" s="125">
        <v>7</v>
      </c>
      <c r="I7" s="125">
        <v>8</v>
      </c>
      <c r="J7" s="125">
        <v>9</v>
      </c>
      <c r="K7" s="125">
        <v>10</v>
      </c>
      <c r="L7" s="125">
        <v>11</v>
      </c>
      <c r="N7" s="60"/>
    </row>
    <row r="8" spans="2:23" ht="16.5" customHeight="1" x14ac:dyDescent="0.25">
      <c r="B8" s="213"/>
      <c r="C8" s="163" t="s">
        <v>367</v>
      </c>
      <c r="D8" s="161"/>
      <c r="E8" s="161"/>
      <c r="F8" s="161"/>
      <c r="G8" s="161"/>
      <c r="H8" s="161"/>
      <c r="I8" s="161"/>
      <c r="J8" s="161"/>
      <c r="K8" s="161"/>
      <c r="L8" s="161"/>
    </row>
    <row r="9" spans="2:23" ht="23.1" customHeight="1" x14ac:dyDescent="0.25">
      <c r="B9" s="142" t="s">
        <v>62</v>
      </c>
      <c r="C9" s="543" t="s">
        <v>354</v>
      </c>
      <c r="D9" s="128">
        <v>6146371</v>
      </c>
      <c r="E9" s="128">
        <v>51146</v>
      </c>
      <c r="F9" s="129">
        <f>E9/D9*100</f>
        <v>0.83213330272448571</v>
      </c>
      <c r="G9" s="128">
        <v>6272170</v>
      </c>
      <c r="H9" s="128">
        <v>78817</v>
      </c>
      <c r="I9" s="129">
        <f>H9/G9*100</f>
        <v>1.2566145369146564</v>
      </c>
      <c r="J9" s="128">
        <v>6770320</v>
      </c>
      <c r="K9" s="128">
        <v>66945</v>
      </c>
      <c r="L9" s="129">
        <f>K9/J9*100</f>
        <v>0.98880112018338873</v>
      </c>
      <c r="N9" s="19"/>
      <c r="O9" s="19"/>
      <c r="P9" s="77"/>
      <c r="Q9" s="19"/>
      <c r="R9" s="19"/>
      <c r="S9" s="77"/>
      <c r="T9" s="77"/>
      <c r="U9" s="77"/>
    </row>
    <row r="10" spans="2:23" ht="23.1" customHeight="1" x14ac:dyDescent="0.25">
      <c r="B10" s="142" t="s">
        <v>63</v>
      </c>
      <c r="C10" s="543" t="s">
        <v>355</v>
      </c>
      <c r="D10" s="128">
        <v>904039</v>
      </c>
      <c r="E10" s="128">
        <v>55829</v>
      </c>
      <c r="F10" s="129">
        <f t="shared" ref="F10:F11" si="0">E10/D10*100</f>
        <v>6.1755079150346397</v>
      </c>
      <c r="G10" s="128">
        <v>1157194</v>
      </c>
      <c r="H10" s="128">
        <v>141218</v>
      </c>
      <c r="I10" s="129">
        <f t="shared" ref="I10:I21" si="1">H10/G10*100</f>
        <v>12.203485327438614</v>
      </c>
      <c r="J10" s="128">
        <v>925089</v>
      </c>
      <c r="K10" s="128">
        <v>116184</v>
      </c>
      <c r="L10" s="129">
        <f t="shared" ref="L10:L22" si="2">K10/J10*100</f>
        <v>12.559224031417518</v>
      </c>
      <c r="N10" s="35"/>
      <c r="O10" s="19"/>
      <c r="P10" s="77"/>
      <c r="Q10" s="19"/>
      <c r="R10" s="19"/>
      <c r="S10" s="77"/>
      <c r="T10" s="77"/>
      <c r="U10" s="77"/>
    </row>
    <row r="11" spans="2:23" ht="23.1" customHeight="1" x14ac:dyDescent="0.25">
      <c r="B11" s="142" t="s">
        <v>64</v>
      </c>
      <c r="C11" s="543" t="s">
        <v>356</v>
      </c>
      <c r="D11" s="128">
        <v>770071</v>
      </c>
      <c r="E11" s="128">
        <v>516128</v>
      </c>
      <c r="F11" s="129">
        <f t="shared" si="0"/>
        <v>67.023430307075586</v>
      </c>
      <c r="G11" s="128">
        <v>543747</v>
      </c>
      <c r="H11" s="128">
        <v>421893</v>
      </c>
      <c r="I11" s="129">
        <f t="shared" si="1"/>
        <v>77.589945323836275</v>
      </c>
      <c r="J11" s="128">
        <v>582085</v>
      </c>
      <c r="K11" s="128">
        <v>435691</v>
      </c>
      <c r="L11" s="129">
        <f t="shared" si="2"/>
        <v>74.850064853071288</v>
      </c>
      <c r="N11" s="35"/>
      <c r="O11" s="37"/>
      <c r="P11" s="77"/>
      <c r="Q11" s="19"/>
      <c r="R11" s="19"/>
      <c r="S11" s="77"/>
      <c r="T11" s="77"/>
      <c r="U11" s="77"/>
    </row>
    <row r="12" spans="2:23" ht="23.1" customHeight="1" x14ac:dyDescent="0.25">
      <c r="B12" s="482" t="s">
        <v>368</v>
      </c>
      <c r="C12" s="482"/>
      <c r="D12" s="131">
        <f>SUM(D9:D11)</f>
        <v>7820481</v>
      </c>
      <c r="E12" s="131">
        <f>SUM(E9:E11)</f>
        <v>623103</v>
      </c>
      <c r="F12" s="205">
        <f>E12/D12*100</f>
        <v>7.9675789762803593</v>
      </c>
      <c r="G12" s="131">
        <f>SUM(G9:G11)</f>
        <v>7973111</v>
      </c>
      <c r="H12" s="131">
        <f>SUM(H9:H11)</f>
        <v>641928</v>
      </c>
      <c r="I12" s="205">
        <f t="shared" si="1"/>
        <v>8.0511609583762223</v>
      </c>
      <c r="J12" s="131">
        <f>SUM(J9:J11)</f>
        <v>8277494</v>
      </c>
      <c r="K12" s="131">
        <f>SUM(K9:K11)</f>
        <v>618820</v>
      </c>
      <c r="L12" s="205">
        <f t="shared" si="2"/>
        <v>7.4759341414200957</v>
      </c>
      <c r="N12" s="35"/>
      <c r="O12" s="37"/>
      <c r="P12" s="77"/>
      <c r="Q12" s="19"/>
      <c r="R12" s="19"/>
      <c r="S12" s="77"/>
      <c r="T12" s="77"/>
      <c r="U12" s="77"/>
    </row>
    <row r="13" spans="2:23" ht="19.5" customHeight="1" x14ac:dyDescent="0.25">
      <c r="B13" s="214"/>
      <c r="C13" s="215" t="s">
        <v>369</v>
      </c>
      <c r="D13" s="177"/>
      <c r="E13" s="177"/>
      <c r="F13" s="129"/>
      <c r="G13" s="177"/>
      <c r="H13" s="177"/>
      <c r="I13" s="129"/>
      <c r="J13" s="177"/>
      <c r="K13" s="177"/>
      <c r="L13" s="129"/>
      <c r="N13" s="19"/>
      <c r="O13" s="37"/>
      <c r="P13" s="77"/>
      <c r="Q13" s="77"/>
      <c r="R13" s="77"/>
      <c r="S13" s="77"/>
      <c r="T13" s="77"/>
      <c r="U13" s="77"/>
    </row>
    <row r="14" spans="2:23" ht="23.1" customHeight="1" x14ac:dyDescent="0.25">
      <c r="B14" s="142" t="s">
        <v>65</v>
      </c>
      <c r="C14" s="543" t="s">
        <v>354</v>
      </c>
      <c r="D14" s="128">
        <v>6451878</v>
      </c>
      <c r="E14" s="128">
        <v>59562</v>
      </c>
      <c r="F14" s="129">
        <f>E14/D14*100</f>
        <v>0.9231730668186845</v>
      </c>
      <c r="G14" s="128">
        <v>6395495</v>
      </c>
      <c r="H14" s="128">
        <v>84591</v>
      </c>
      <c r="I14" s="129">
        <f t="shared" si="1"/>
        <v>1.3226654074469606</v>
      </c>
      <c r="J14" s="128">
        <v>6748669</v>
      </c>
      <c r="K14" s="128">
        <v>82526</v>
      </c>
      <c r="L14" s="129">
        <f t="shared" si="2"/>
        <v>1.2228485350222391</v>
      </c>
      <c r="N14" s="424"/>
      <c r="O14" s="424"/>
      <c r="P14" s="426"/>
      <c r="Q14" s="424"/>
      <c r="R14" s="424"/>
      <c r="S14" s="426"/>
      <c r="T14" s="424"/>
      <c r="U14" s="424"/>
      <c r="V14" s="426"/>
      <c r="W14" s="61"/>
    </row>
    <row r="15" spans="2:23" ht="23.1" customHeight="1" x14ac:dyDescent="0.25">
      <c r="B15" s="142" t="s">
        <v>66</v>
      </c>
      <c r="C15" s="543" t="s">
        <v>355</v>
      </c>
      <c r="D15" s="128">
        <v>471019</v>
      </c>
      <c r="E15" s="128">
        <v>57081</v>
      </c>
      <c r="F15" s="129">
        <f t="shared" ref="F15:F17" si="3">E15/D15*100</f>
        <v>12.118619418749562</v>
      </c>
      <c r="G15" s="128">
        <v>446971</v>
      </c>
      <c r="H15" s="128">
        <v>58801</v>
      </c>
      <c r="I15" s="129">
        <f t="shared" si="1"/>
        <v>13.155439614650616</v>
      </c>
      <c r="J15" s="128">
        <v>425538</v>
      </c>
      <c r="K15" s="181">
        <v>43166</v>
      </c>
      <c r="L15" s="129">
        <f t="shared" si="2"/>
        <v>10.143864942731319</v>
      </c>
      <c r="N15" s="424"/>
      <c r="O15" s="427"/>
      <c r="P15" s="428"/>
      <c r="Q15" s="427"/>
      <c r="R15" s="427"/>
      <c r="S15" s="428"/>
      <c r="T15" s="427"/>
      <c r="U15" s="427"/>
      <c r="V15" s="428"/>
      <c r="W15" s="61"/>
    </row>
    <row r="16" spans="2:23" ht="23.1" customHeight="1" x14ac:dyDescent="0.25">
      <c r="B16" s="142" t="s">
        <v>67</v>
      </c>
      <c r="C16" s="543" t="s">
        <v>356</v>
      </c>
      <c r="D16" s="128">
        <v>477381</v>
      </c>
      <c r="E16" s="128">
        <v>381194</v>
      </c>
      <c r="F16" s="129">
        <f t="shared" si="3"/>
        <v>79.85110425425394</v>
      </c>
      <c r="G16" s="128">
        <v>439074</v>
      </c>
      <c r="H16" s="128">
        <v>341856</v>
      </c>
      <c r="I16" s="129">
        <f t="shared" si="1"/>
        <v>77.858402000573932</v>
      </c>
      <c r="J16" s="128">
        <v>439120</v>
      </c>
      <c r="K16" s="128">
        <v>355436</v>
      </c>
      <c r="L16" s="129">
        <f t="shared" si="2"/>
        <v>80.942794680269628</v>
      </c>
      <c r="N16" s="424"/>
      <c r="O16" s="427"/>
      <c r="P16" s="428"/>
      <c r="Q16" s="427"/>
      <c r="R16" s="427"/>
      <c r="S16" s="428"/>
      <c r="T16" s="427"/>
      <c r="U16" s="427"/>
      <c r="V16" s="428"/>
      <c r="W16" s="61"/>
    </row>
    <row r="17" spans="2:23" ht="23.1" customHeight="1" x14ac:dyDescent="0.25">
      <c r="B17" s="482" t="s">
        <v>370</v>
      </c>
      <c r="C17" s="482"/>
      <c r="D17" s="385">
        <f>SUM(D14:D16)</f>
        <v>7400278</v>
      </c>
      <c r="E17" s="385">
        <f t="shared" ref="E17" si="4">SUM(E14:E16)</f>
        <v>497837</v>
      </c>
      <c r="F17" s="205">
        <f t="shared" si="3"/>
        <v>6.7272742996952282</v>
      </c>
      <c r="G17" s="385">
        <f>SUM(G14:G16)</f>
        <v>7281540</v>
      </c>
      <c r="H17" s="385">
        <f t="shared" ref="H17" si="5">SUM(H14:H16)</f>
        <v>485248</v>
      </c>
      <c r="I17" s="205">
        <f t="shared" si="1"/>
        <v>6.664084795249356</v>
      </c>
      <c r="J17" s="385">
        <f>SUM(J14:J16)</f>
        <v>7613327</v>
      </c>
      <c r="K17" s="385">
        <f>SUM(K14:K16)</f>
        <v>481128</v>
      </c>
      <c r="L17" s="205">
        <f t="shared" si="2"/>
        <v>6.319549915562539</v>
      </c>
      <c r="N17" s="424"/>
      <c r="O17" s="424"/>
      <c r="P17" s="426"/>
      <c r="Q17" s="424"/>
      <c r="R17" s="424"/>
      <c r="S17" s="426"/>
      <c r="T17" s="424"/>
      <c r="U17" s="424"/>
      <c r="V17" s="426"/>
      <c r="W17" s="61"/>
    </row>
    <row r="18" spans="2:23" ht="16.5" customHeight="1" x14ac:dyDescent="0.25">
      <c r="B18" s="214"/>
      <c r="C18" s="216" t="s">
        <v>371</v>
      </c>
      <c r="D18" s="177"/>
      <c r="E18" s="177"/>
      <c r="F18" s="217"/>
      <c r="G18" s="177"/>
      <c r="H18" s="177"/>
      <c r="I18" s="129"/>
      <c r="J18" s="177"/>
      <c r="K18" s="177"/>
      <c r="L18" s="129"/>
      <c r="N18" s="19"/>
      <c r="O18" s="37"/>
      <c r="P18" s="77"/>
      <c r="Q18" s="77"/>
      <c r="R18" s="77"/>
      <c r="S18" s="77"/>
      <c r="T18" s="77"/>
      <c r="U18" s="77"/>
    </row>
    <row r="19" spans="2:23" s="38" customFormat="1" ht="23.1" customHeight="1" x14ac:dyDescent="0.25">
      <c r="B19" s="142" t="s">
        <v>68</v>
      </c>
      <c r="C19" s="543" t="s">
        <v>354</v>
      </c>
      <c r="D19" s="265">
        <f t="shared" ref="D19:E21" si="6">D9+D14</f>
        <v>12598249</v>
      </c>
      <c r="E19" s="265">
        <f t="shared" si="6"/>
        <v>110708</v>
      </c>
      <c r="F19" s="251">
        <f>E19/D19*100</f>
        <v>0.87875703996642707</v>
      </c>
      <c r="G19" s="265">
        <f t="shared" ref="G19:H21" si="7">G9+G14</f>
        <v>12667665</v>
      </c>
      <c r="H19" s="265">
        <f t="shared" si="7"/>
        <v>163408</v>
      </c>
      <c r="I19" s="129">
        <f t="shared" si="1"/>
        <v>1.2899614885616253</v>
      </c>
      <c r="J19" s="265">
        <f t="shared" ref="J19:K21" si="8">J9+J14</f>
        <v>13518989</v>
      </c>
      <c r="K19" s="265">
        <f>K9+K14</f>
        <v>149471</v>
      </c>
      <c r="L19" s="129">
        <f t="shared" si="2"/>
        <v>1.1056374111999054</v>
      </c>
      <c r="N19" s="35"/>
      <c r="O19" s="74"/>
      <c r="Q19" s="74"/>
      <c r="R19" s="74"/>
    </row>
    <row r="20" spans="2:23" ht="23.1" customHeight="1" x14ac:dyDescent="0.25">
      <c r="B20" s="142" t="s">
        <v>69</v>
      </c>
      <c r="C20" s="543" t="s">
        <v>355</v>
      </c>
      <c r="D20" s="265">
        <f t="shared" si="6"/>
        <v>1375058</v>
      </c>
      <c r="E20" s="265">
        <f t="shared" si="6"/>
        <v>112910</v>
      </c>
      <c r="F20" s="251">
        <f t="shared" ref="F20:F22" si="9">E20/D20*100</f>
        <v>8.2112899964946937</v>
      </c>
      <c r="G20" s="265">
        <f t="shared" si="7"/>
        <v>1604165</v>
      </c>
      <c r="H20" s="265">
        <f t="shared" si="7"/>
        <v>200019</v>
      </c>
      <c r="I20" s="129">
        <f t="shared" si="1"/>
        <v>12.468729837641391</v>
      </c>
      <c r="J20" s="265">
        <f t="shared" si="8"/>
        <v>1350627</v>
      </c>
      <c r="K20" s="265">
        <f t="shared" si="8"/>
        <v>159350</v>
      </c>
      <c r="L20" s="129">
        <f t="shared" si="2"/>
        <v>11.798224084073546</v>
      </c>
      <c r="N20" s="35"/>
      <c r="O20" s="74"/>
      <c r="P20" s="38"/>
      <c r="Q20" s="19"/>
      <c r="R20" s="19"/>
      <c r="S20" s="77"/>
      <c r="T20" s="77"/>
      <c r="U20" s="77"/>
    </row>
    <row r="21" spans="2:23" ht="23.1" customHeight="1" x14ac:dyDescent="0.25">
      <c r="B21" s="142" t="s">
        <v>70</v>
      </c>
      <c r="C21" s="543" t="s">
        <v>356</v>
      </c>
      <c r="D21" s="265">
        <f t="shared" si="6"/>
        <v>1247452</v>
      </c>
      <c r="E21" s="265">
        <f t="shared" si="6"/>
        <v>897322</v>
      </c>
      <c r="F21" s="251">
        <f t="shared" si="9"/>
        <v>71.932386977615167</v>
      </c>
      <c r="G21" s="265">
        <f t="shared" si="7"/>
        <v>982821</v>
      </c>
      <c r="H21" s="265">
        <f t="shared" si="7"/>
        <v>763749</v>
      </c>
      <c r="I21" s="129">
        <f t="shared" si="1"/>
        <v>77.709877994059951</v>
      </c>
      <c r="J21" s="265">
        <f t="shared" si="8"/>
        <v>1021205</v>
      </c>
      <c r="K21" s="265">
        <f t="shared" si="8"/>
        <v>791127</v>
      </c>
      <c r="L21" s="129">
        <f t="shared" si="2"/>
        <v>77.469949716266569</v>
      </c>
      <c r="N21" s="35"/>
      <c r="O21" s="74"/>
      <c r="P21" s="38"/>
      <c r="Q21" s="19"/>
      <c r="R21" s="19"/>
      <c r="S21" s="77"/>
      <c r="T21" s="77"/>
      <c r="U21" s="77"/>
    </row>
    <row r="22" spans="2:23" ht="23.1" customHeight="1" x14ac:dyDescent="0.25">
      <c r="B22" s="490" t="s">
        <v>372</v>
      </c>
      <c r="C22" s="490"/>
      <c r="D22" s="211">
        <f>SUM(D19:D21)</f>
        <v>15220759</v>
      </c>
      <c r="E22" s="211">
        <f>SUM(E19:E21)</f>
        <v>1120940</v>
      </c>
      <c r="F22" s="212">
        <f t="shared" si="9"/>
        <v>7.3645473264506709</v>
      </c>
      <c r="G22" s="211">
        <f>SUM(G19:G21)</f>
        <v>15254651</v>
      </c>
      <c r="H22" s="211">
        <f>SUM(H19:H21)</f>
        <v>1127176</v>
      </c>
      <c r="I22" s="205">
        <f>H22/G22*100</f>
        <v>7.3890644892498694</v>
      </c>
      <c r="J22" s="211">
        <f>SUM(J19:J21)</f>
        <v>15890821</v>
      </c>
      <c r="K22" s="211">
        <f>SUM(K19:K21)</f>
        <v>1099948</v>
      </c>
      <c r="L22" s="205">
        <f t="shared" si="2"/>
        <v>6.921907936663561</v>
      </c>
      <c r="N22" s="35"/>
      <c r="O22" s="74"/>
      <c r="P22" s="38"/>
      <c r="Q22" s="19"/>
      <c r="R22" s="19"/>
      <c r="S22" s="77"/>
      <c r="T22" s="77"/>
      <c r="U22" s="77"/>
    </row>
    <row r="23" spans="2:23" x14ac:dyDescent="0.25">
      <c r="N23" s="19"/>
    </row>
    <row r="24" spans="2:23" x14ac:dyDescent="0.25">
      <c r="D24" s="19"/>
      <c r="J24" s="19"/>
      <c r="K24" s="19"/>
    </row>
  </sheetData>
  <mergeCells count="9">
    <mergeCell ref="B4:L4"/>
    <mergeCell ref="B5:B6"/>
    <mergeCell ref="B12:C12"/>
    <mergeCell ref="B17:C17"/>
    <mergeCell ref="B22:C22"/>
    <mergeCell ref="C5:C6"/>
    <mergeCell ref="D5:F5"/>
    <mergeCell ref="G5:I5"/>
    <mergeCell ref="J5:L5"/>
  </mergeCells>
  <pageMargins left="0.7" right="0.7" top="0.75" bottom="0.75" header="0.3" footer="0.3"/>
  <pageSetup scale="85" fitToHeight="0" orientation="landscape" r:id="rId1"/>
  <ignoredErrors>
    <ignoredError sqref="F12 I12 I17 F17 F19:F22 I19:I22" formula="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C20" sqref="C20"/>
    </sheetView>
  </sheetViews>
  <sheetFormatPr defaultRowHeight="15" x14ac:dyDescent="0.25"/>
  <cols>
    <col min="1" max="1" width="9.140625" style="77"/>
    <col min="2" max="2" width="7.7109375" style="77" customWidth="1"/>
    <col min="3" max="3" width="65.28515625" style="77" customWidth="1"/>
    <col min="4" max="4" width="18" style="77" customWidth="1"/>
    <col min="5" max="5" width="17.5703125" style="77" customWidth="1"/>
    <col min="6" max="6" width="18.140625" style="77" customWidth="1"/>
    <col min="7" max="7" width="9.140625" style="77"/>
    <col min="8" max="9" width="10.140625" style="77" bestFit="1" customWidth="1"/>
    <col min="10" max="16384" width="9.140625" style="77"/>
  </cols>
  <sheetData>
    <row r="2" spans="2:10" ht="15.75" x14ac:dyDescent="0.25">
      <c r="C2" s="10"/>
      <c r="D2" s="4"/>
      <c r="E2" s="4"/>
      <c r="F2" s="14"/>
    </row>
    <row r="3" spans="2:10" ht="16.5" thickBot="1" x14ac:dyDescent="0.3">
      <c r="B3" s="152"/>
      <c r="C3" s="152"/>
      <c r="D3" s="152"/>
      <c r="E3" s="152"/>
      <c r="F3" s="113" t="s">
        <v>125</v>
      </c>
    </row>
    <row r="4" spans="2:10" ht="24.95" customHeight="1" thickTop="1" x14ac:dyDescent="0.25">
      <c r="B4" s="495" t="s">
        <v>373</v>
      </c>
      <c r="C4" s="495"/>
      <c r="D4" s="495"/>
      <c r="E4" s="495"/>
      <c r="F4" s="495"/>
    </row>
    <row r="5" spans="2:10" ht="20.100000000000001" customHeight="1" x14ac:dyDescent="0.25">
      <c r="B5" s="160" t="s">
        <v>158</v>
      </c>
      <c r="C5" s="123" t="s">
        <v>176</v>
      </c>
      <c r="D5" s="218" t="s">
        <v>54</v>
      </c>
      <c r="E5" s="346" t="s">
        <v>111</v>
      </c>
      <c r="F5" s="346" t="s">
        <v>138</v>
      </c>
    </row>
    <row r="6" spans="2:10" s="53" customFormat="1" ht="15.75" customHeight="1" x14ac:dyDescent="0.2">
      <c r="B6" s="124">
        <v>1</v>
      </c>
      <c r="C6" s="125">
        <v>2</v>
      </c>
      <c r="D6" s="208">
        <v>3</v>
      </c>
      <c r="E6" s="208">
        <v>4</v>
      </c>
      <c r="F6" s="125">
        <v>5</v>
      </c>
    </row>
    <row r="7" spans="2:10" ht="15.75" x14ac:dyDescent="0.25">
      <c r="B7" s="120" t="s">
        <v>62</v>
      </c>
      <c r="C7" s="546" t="s">
        <v>374</v>
      </c>
      <c r="D7" s="234">
        <v>4.6900000000000004</v>
      </c>
      <c r="E7" s="234">
        <v>3.548</v>
      </c>
      <c r="F7" s="234">
        <v>3.5</v>
      </c>
      <c r="H7" s="19"/>
      <c r="I7" s="37"/>
      <c r="J7" s="37"/>
    </row>
    <row r="8" spans="2:10" ht="15.75" x14ac:dyDescent="0.25">
      <c r="B8" s="120" t="s">
        <v>63</v>
      </c>
      <c r="C8" s="547" t="s">
        <v>375</v>
      </c>
      <c r="D8" s="234">
        <v>72.63</v>
      </c>
      <c r="E8" s="234">
        <v>78.06</v>
      </c>
      <c r="F8" s="234">
        <v>77.7</v>
      </c>
      <c r="H8" s="19"/>
      <c r="I8" s="37"/>
      <c r="J8" s="37"/>
    </row>
    <row r="9" spans="2:10" ht="15.75" x14ac:dyDescent="0.25">
      <c r="B9" s="120" t="s">
        <v>64</v>
      </c>
      <c r="C9" s="546" t="s">
        <v>376</v>
      </c>
      <c r="D9" s="234">
        <v>4.4000000000000004</v>
      </c>
      <c r="E9" s="234">
        <v>4.3</v>
      </c>
      <c r="F9" s="234">
        <v>4</v>
      </c>
      <c r="H9" s="19"/>
      <c r="I9" s="37"/>
      <c r="J9" s="37"/>
    </row>
    <row r="10" spans="2:10" ht="15.75" x14ac:dyDescent="0.25">
      <c r="B10" s="120" t="s">
        <v>65</v>
      </c>
      <c r="C10" s="547" t="s">
        <v>377</v>
      </c>
      <c r="D10" s="234">
        <v>8.1959999999999997</v>
      </c>
      <c r="E10" s="234">
        <v>6.44</v>
      </c>
      <c r="F10" s="234">
        <v>6.4264535408559142</v>
      </c>
      <c r="H10" s="19"/>
      <c r="I10" s="37"/>
      <c r="J10" s="37"/>
    </row>
    <row r="11" spans="2:10" ht="15.75" x14ac:dyDescent="0.25">
      <c r="B11" s="120" t="s">
        <v>66</v>
      </c>
      <c r="C11" s="546" t="s">
        <v>378</v>
      </c>
      <c r="D11" s="234">
        <v>71.900000000000006</v>
      </c>
      <c r="E11" s="234">
        <v>77.709999999999994</v>
      </c>
      <c r="F11" s="234">
        <v>77.470116537425454</v>
      </c>
      <c r="H11" s="19"/>
      <c r="I11" s="37"/>
      <c r="J11" s="37"/>
    </row>
    <row r="12" spans="2:10" ht="15.75" x14ac:dyDescent="0.25">
      <c r="B12" s="120" t="s">
        <v>67</v>
      </c>
      <c r="C12" s="547" t="s">
        <v>379</v>
      </c>
      <c r="D12" s="234">
        <v>7.4</v>
      </c>
      <c r="E12" s="234">
        <v>7.4</v>
      </c>
      <c r="F12" s="234">
        <v>6.9219782248041994</v>
      </c>
      <c r="H12" s="19"/>
      <c r="I12" s="37"/>
      <c r="J12" s="37"/>
    </row>
    <row r="13" spans="2:10" ht="15.75" x14ac:dyDescent="0.25">
      <c r="B13" s="120" t="s">
        <v>68</v>
      </c>
      <c r="C13" s="546" t="s">
        <v>380</v>
      </c>
      <c r="D13" s="234">
        <v>-0.3</v>
      </c>
      <c r="E13" s="234">
        <v>0.71</v>
      </c>
      <c r="F13" s="234">
        <v>0.84185759458363996</v>
      </c>
      <c r="H13" s="59"/>
      <c r="I13" s="37"/>
      <c r="J13" s="37"/>
    </row>
    <row r="14" spans="2:10" ht="15.75" x14ac:dyDescent="0.25">
      <c r="B14" s="120" t="s">
        <v>69</v>
      </c>
      <c r="C14" s="547" t="s">
        <v>381</v>
      </c>
      <c r="D14" s="234">
        <v>30.9</v>
      </c>
      <c r="E14" s="234">
        <v>25.66</v>
      </c>
      <c r="F14" s="234">
        <v>26.1896188880289</v>
      </c>
      <c r="H14" s="59"/>
      <c r="I14" s="37"/>
      <c r="J14" s="37"/>
    </row>
    <row r="15" spans="2:10" ht="15.75" x14ac:dyDescent="0.25">
      <c r="B15" s="120" t="s">
        <v>70</v>
      </c>
      <c r="C15" s="546" t="s">
        <v>382</v>
      </c>
      <c r="D15" s="234">
        <v>13.151199999999999</v>
      </c>
      <c r="E15" s="234">
        <v>8.49</v>
      </c>
      <c r="F15" s="234">
        <v>8.4155029777123307</v>
      </c>
      <c r="H15" s="59"/>
      <c r="I15" s="37"/>
      <c r="J15" s="37"/>
    </row>
    <row r="16" spans="2:10" ht="15.75" x14ac:dyDescent="0.25">
      <c r="B16" s="120" t="s">
        <v>71</v>
      </c>
      <c r="C16" s="547" t="s">
        <v>383</v>
      </c>
      <c r="D16" s="234">
        <v>6.2</v>
      </c>
      <c r="E16" s="234">
        <v>4.2300000000000004</v>
      </c>
      <c r="F16" s="234">
        <v>4.5505767134372732</v>
      </c>
      <c r="H16" s="59"/>
      <c r="I16" s="37"/>
      <c r="J16" s="37"/>
    </row>
    <row r="17" spans="2:8" x14ac:dyDescent="0.25">
      <c r="H17" s="59"/>
    </row>
    <row r="18" spans="2:8" x14ac:dyDescent="0.25">
      <c r="B18" s="219" t="s">
        <v>384</v>
      </c>
    </row>
    <row r="21" spans="2:8" ht="16.5" customHeight="1" x14ac:dyDescent="0.25"/>
  </sheetData>
  <mergeCells count="1">
    <mergeCell ref="B4:F4"/>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0"/>
  <sheetViews>
    <sheetView workbookViewId="0">
      <selection activeCell="C16" sqref="C16"/>
    </sheetView>
  </sheetViews>
  <sheetFormatPr defaultRowHeight="15" x14ac:dyDescent="0.25"/>
  <cols>
    <col min="3" max="4" width="17.140625" customWidth="1"/>
    <col min="5" max="5" width="13.5703125" customWidth="1"/>
    <col min="6" max="6" width="16.7109375" customWidth="1"/>
    <col min="7" max="7" width="13.42578125" customWidth="1"/>
    <col min="8" max="8" width="18.140625" customWidth="1"/>
    <col min="9" max="9" width="10.7109375" customWidth="1"/>
  </cols>
  <sheetData>
    <row r="2" spans="2:12" ht="15.75" x14ac:dyDescent="0.25">
      <c r="C2" s="2"/>
      <c r="D2" s="2"/>
      <c r="E2" s="2"/>
      <c r="F2" s="2"/>
      <c r="G2" s="2"/>
      <c r="H2" s="2"/>
      <c r="I2" s="2"/>
    </row>
    <row r="3" spans="2:12" ht="16.5" thickBot="1" x14ac:dyDescent="0.3">
      <c r="B3" s="152"/>
      <c r="C3" s="220" t="s">
        <v>35</v>
      </c>
      <c r="D3" s="221"/>
      <c r="E3" s="221"/>
      <c r="F3" s="221"/>
      <c r="G3" s="221"/>
      <c r="H3" s="221"/>
      <c r="I3" s="113" t="s">
        <v>184</v>
      </c>
    </row>
    <row r="4" spans="2:12" ht="24.95" customHeight="1" thickTop="1" x14ac:dyDescent="0.25">
      <c r="B4" s="495" t="s">
        <v>388</v>
      </c>
      <c r="C4" s="495"/>
      <c r="D4" s="495"/>
      <c r="E4" s="495"/>
      <c r="F4" s="495"/>
      <c r="G4" s="495"/>
      <c r="H4" s="495"/>
      <c r="I4" s="495"/>
    </row>
    <row r="5" spans="2:12" ht="15.75" x14ac:dyDescent="0.25">
      <c r="B5" s="500" t="s">
        <v>158</v>
      </c>
      <c r="C5" s="492" t="s">
        <v>176</v>
      </c>
      <c r="D5" s="492" t="s">
        <v>149</v>
      </c>
      <c r="E5" s="492"/>
      <c r="F5" s="492" t="s">
        <v>141</v>
      </c>
      <c r="G5" s="492"/>
      <c r="H5" s="492" t="s">
        <v>142</v>
      </c>
      <c r="I5" s="492"/>
    </row>
    <row r="6" spans="2:12" ht="31.5" customHeight="1" x14ac:dyDescent="0.25">
      <c r="B6" s="500"/>
      <c r="C6" s="492"/>
      <c r="D6" s="123" t="s">
        <v>387</v>
      </c>
      <c r="E6" s="349" t="s">
        <v>202</v>
      </c>
      <c r="F6" s="461" t="s">
        <v>387</v>
      </c>
      <c r="G6" s="461" t="s">
        <v>202</v>
      </c>
      <c r="H6" s="461" t="s">
        <v>387</v>
      </c>
      <c r="I6" s="461" t="s">
        <v>202</v>
      </c>
    </row>
    <row r="7" spans="2:12" x14ac:dyDescent="0.25">
      <c r="B7" s="124">
        <v>1</v>
      </c>
      <c r="C7" s="125">
        <v>2</v>
      </c>
      <c r="D7" s="125">
        <v>3</v>
      </c>
      <c r="E7" s="125">
        <v>4</v>
      </c>
      <c r="F7" s="125">
        <v>5</v>
      </c>
      <c r="G7" s="125">
        <v>6</v>
      </c>
      <c r="H7" s="125">
        <v>7</v>
      </c>
      <c r="I7" s="125">
        <v>8</v>
      </c>
    </row>
    <row r="8" spans="2:12" ht="15.75" x14ac:dyDescent="0.25">
      <c r="B8" s="214" t="s">
        <v>62</v>
      </c>
      <c r="C8" s="138" t="s">
        <v>385</v>
      </c>
      <c r="D8" s="128">
        <v>275448</v>
      </c>
      <c r="E8" s="140">
        <v>14</v>
      </c>
      <c r="F8" s="128">
        <v>187335</v>
      </c>
      <c r="G8" s="140">
        <v>13</v>
      </c>
      <c r="H8" s="128">
        <v>293560</v>
      </c>
      <c r="I8" s="140">
        <v>14</v>
      </c>
      <c r="K8" s="19"/>
    </row>
    <row r="9" spans="2:12" ht="15.75" x14ac:dyDescent="0.25">
      <c r="B9" s="214" t="s">
        <v>63</v>
      </c>
      <c r="C9" s="138" t="s">
        <v>386</v>
      </c>
      <c r="D9" s="128">
        <v>1559</v>
      </c>
      <c r="E9" s="140">
        <v>1</v>
      </c>
      <c r="F9" s="128">
        <v>13070</v>
      </c>
      <c r="G9" s="140">
        <v>2</v>
      </c>
      <c r="H9" s="128">
        <v>0</v>
      </c>
      <c r="I9" s="140">
        <v>0</v>
      </c>
      <c r="K9" s="19"/>
    </row>
    <row r="10" spans="2:12" ht="20.100000000000001" customHeight="1" x14ac:dyDescent="0.25">
      <c r="B10" s="492" t="s">
        <v>179</v>
      </c>
      <c r="C10" s="492"/>
      <c r="D10" s="131">
        <f>D8-D9</f>
        <v>273889</v>
      </c>
      <c r="E10" s="123">
        <f>E8+E9</f>
        <v>15</v>
      </c>
      <c r="F10" s="131">
        <f>F8-F9</f>
        <v>174265</v>
      </c>
      <c r="G10" s="123">
        <f t="shared" ref="G10:I10" si="0">G8+G9</f>
        <v>15</v>
      </c>
      <c r="H10" s="131">
        <f>H8-H9</f>
        <v>293560</v>
      </c>
      <c r="I10" s="123">
        <f t="shared" si="0"/>
        <v>14</v>
      </c>
      <c r="K10" s="19"/>
      <c r="L10" s="35"/>
    </row>
  </sheetData>
  <mergeCells count="7">
    <mergeCell ref="B4:I4"/>
    <mergeCell ref="B5:B6"/>
    <mergeCell ref="B10:C10"/>
    <mergeCell ref="C5:C6"/>
    <mergeCell ref="D5:E5"/>
    <mergeCell ref="F5:G5"/>
    <mergeCell ref="H5:I5"/>
  </mergeCells>
  <pageMargins left="0.7" right="0.7" top="0.75" bottom="0.75" header="0.3" footer="0.3"/>
  <pageSetup paperSize="9" orientation="landscape" r:id="rId1"/>
  <ignoredErrors>
    <ignoredError sqref="E10:F10 G10:H1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2"/>
  <sheetViews>
    <sheetView workbookViewId="0">
      <selection activeCell="D16" sqref="D16"/>
    </sheetView>
  </sheetViews>
  <sheetFormatPr defaultColWidth="9.140625" defaultRowHeight="15" x14ac:dyDescent="0.25"/>
  <cols>
    <col min="1" max="1" width="9.140625" style="11"/>
    <col min="2" max="2" width="7.140625" style="11" customWidth="1"/>
    <col min="3" max="3" width="45.7109375" style="11" customWidth="1"/>
    <col min="4" max="4" width="18.5703125" style="11" customWidth="1"/>
    <col min="5" max="5" width="16" style="11" customWidth="1"/>
    <col min="6" max="6" width="12.42578125" style="11" customWidth="1"/>
    <col min="7" max="7" width="15" style="11" customWidth="1"/>
    <col min="8" max="16384" width="9.140625" style="11"/>
  </cols>
  <sheetData>
    <row r="2" spans="2:16" x14ac:dyDescent="0.25">
      <c r="H2" s="95"/>
    </row>
    <row r="4" spans="2:16" ht="15.75" thickBot="1" x14ac:dyDescent="0.3">
      <c r="B4" s="79"/>
      <c r="C4" s="79"/>
      <c r="D4" s="79"/>
      <c r="E4" s="79"/>
      <c r="F4" s="79"/>
      <c r="G4" s="79"/>
    </row>
    <row r="5" spans="2:16" ht="24.95" customHeight="1" thickTop="1" x14ac:dyDescent="0.25">
      <c r="B5" s="484" t="s">
        <v>175</v>
      </c>
      <c r="C5" s="484"/>
      <c r="D5" s="484"/>
      <c r="E5" s="484"/>
      <c r="F5" s="484"/>
      <c r="G5" s="484"/>
    </row>
    <row r="6" spans="2:16" ht="46.5" customHeight="1" x14ac:dyDescent="0.25">
      <c r="B6" s="81" t="s">
        <v>158</v>
      </c>
      <c r="C6" s="343" t="s">
        <v>176</v>
      </c>
      <c r="D6" s="468" t="s">
        <v>180</v>
      </c>
      <c r="E6" s="468" t="s">
        <v>181</v>
      </c>
      <c r="F6" s="468" t="s">
        <v>182</v>
      </c>
      <c r="G6" s="469" t="s">
        <v>183</v>
      </c>
      <c r="M6" s="61"/>
      <c r="N6" s="61"/>
      <c r="O6" s="61"/>
      <c r="P6" s="61"/>
    </row>
    <row r="7" spans="2:16" ht="15" customHeight="1" thickBot="1" x14ac:dyDescent="0.3">
      <c r="B7" s="486" t="s">
        <v>111</v>
      </c>
      <c r="C7" s="486"/>
      <c r="D7" s="83"/>
      <c r="E7" s="83"/>
      <c r="F7" s="83"/>
      <c r="G7" s="83"/>
      <c r="K7" s="61"/>
      <c r="L7" s="61"/>
      <c r="M7" s="61"/>
      <c r="N7" s="61"/>
      <c r="O7" s="61"/>
      <c r="P7" s="61"/>
    </row>
    <row r="8" spans="2:16" ht="15.75" x14ac:dyDescent="0.25">
      <c r="B8" s="84" t="s">
        <v>62</v>
      </c>
      <c r="C8" s="466" t="s">
        <v>177</v>
      </c>
      <c r="D8" s="85">
        <v>408</v>
      </c>
      <c r="E8" s="85">
        <v>123</v>
      </c>
      <c r="F8" s="86">
        <v>23845</v>
      </c>
      <c r="G8" s="86">
        <v>1247</v>
      </c>
      <c r="J8" s="61"/>
      <c r="K8" s="61"/>
      <c r="L8" s="61"/>
      <c r="M8" s="61"/>
      <c r="N8" s="61"/>
      <c r="O8" s="61"/>
      <c r="P8" s="61"/>
    </row>
    <row r="9" spans="2:16" ht="16.5" thickBot="1" x14ac:dyDescent="0.3">
      <c r="B9" s="84" t="s">
        <v>126</v>
      </c>
      <c r="C9" s="467" t="s">
        <v>178</v>
      </c>
      <c r="D9" s="85">
        <v>10</v>
      </c>
      <c r="E9" s="85">
        <v>18</v>
      </c>
      <c r="F9" s="85">
        <v>551</v>
      </c>
      <c r="G9" s="85">
        <v>38</v>
      </c>
      <c r="J9" s="61"/>
      <c r="K9" s="61"/>
      <c r="L9" s="61"/>
      <c r="M9" s="61"/>
      <c r="N9" s="61"/>
      <c r="O9" s="20"/>
      <c r="P9" s="61"/>
    </row>
    <row r="10" spans="2:16" ht="15.75" x14ac:dyDescent="0.25">
      <c r="B10" s="485" t="s">
        <v>179</v>
      </c>
      <c r="C10" s="485"/>
      <c r="D10" s="87">
        <f>D8+D9</f>
        <v>418</v>
      </c>
      <c r="E10" s="87">
        <f t="shared" ref="E10:G10" si="0">E8+E9</f>
        <v>141</v>
      </c>
      <c r="F10" s="87">
        <f t="shared" si="0"/>
        <v>24396</v>
      </c>
      <c r="G10" s="87">
        <f t="shared" si="0"/>
        <v>1285</v>
      </c>
      <c r="J10" s="61"/>
      <c r="K10" s="61"/>
      <c r="L10" s="61"/>
      <c r="M10" s="20"/>
      <c r="N10" s="61"/>
      <c r="O10" s="61"/>
      <c r="P10" s="61"/>
    </row>
    <row r="11" spans="2:16" ht="15" customHeight="1" thickBot="1" x14ac:dyDescent="0.3">
      <c r="B11" s="486" t="s">
        <v>136</v>
      </c>
      <c r="C11" s="486"/>
      <c r="D11" s="324"/>
      <c r="E11" s="324"/>
      <c r="F11" s="324"/>
      <c r="G11" s="324"/>
      <c r="J11" s="61"/>
      <c r="K11" s="61"/>
      <c r="L11" s="61"/>
      <c r="M11" s="61"/>
      <c r="N11" s="61"/>
      <c r="O11" s="20"/>
      <c r="P11" s="61"/>
    </row>
    <row r="12" spans="2:16" ht="15.75" x14ac:dyDescent="0.25">
      <c r="B12" s="84" t="s">
        <v>62</v>
      </c>
      <c r="C12" s="466" t="s">
        <v>177</v>
      </c>
      <c r="D12" s="86">
        <v>409</v>
      </c>
      <c r="E12" s="86">
        <v>118</v>
      </c>
      <c r="F12" s="86">
        <v>24295</v>
      </c>
      <c r="G12" s="86">
        <v>1232</v>
      </c>
      <c r="J12" s="61"/>
      <c r="K12" s="61"/>
      <c r="L12" s="61"/>
      <c r="M12" s="20"/>
      <c r="N12" s="61"/>
      <c r="O12" s="61"/>
      <c r="P12" s="61"/>
    </row>
    <row r="13" spans="2:16" ht="16.5" thickBot="1" x14ac:dyDescent="0.3">
      <c r="B13" s="84" t="s">
        <v>63</v>
      </c>
      <c r="C13" s="467" t="s">
        <v>178</v>
      </c>
      <c r="D13" s="86">
        <v>10</v>
      </c>
      <c r="E13" s="86">
        <v>18</v>
      </c>
      <c r="F13" s="86">
        <v>370</v>
      </c>
      <c r="G13" s="86">
        <v>38</v>
      </c>
      <c r="J13" s="61"/>
      <c r="K13" s="61"/>
      <c r="L13" s="61"/>
      <c r="M13" s="61"/>
      <c r="N13" s="61"/>
      <c r="O13" s="61"/>
      <c r="P13" s="61"/>
    </row>
    <row r="14" spans="2:16" ht="15.75" x14ac:dyDescent="0.25">
      <c r="B14" s="485" t="s">
        <v>179</v>
      </c>
      <c r="C14" s="485"/>
      <c r="D14" s="87">
        <f>D12+D13</f>
        <v>419</v>
      </c>
      <c r="E14" s="87">
        <f t="shared" ref="E14:G14" si="1">E12+E13</f>
        <v>136</v>
      </c>
      <c r="F14" s="87">
        <f t="shared" si="1"/>
        <v>24665</v>
      </c>
      <c r="G14" s="87">
        <f t="shared" si="1"/>
        <v>1270</v>
      </c>
      <c r="I14" s="61"/>
      <c r="J14" s="61"/>
      <c r="K14" s="61"/>
      <c r="L14" s="61"/>
      <c r="M14" s="61"/>
      <c r="N14" s="61"/>
      <c r="O14" s="20"/>
      <c r="P14" s="61"/>
    </row>
    <row r="15" spans="2:16" x14ac:dyDescent="0.25">
      <c r="B15" s="61"/>
      <c r="C15" s="61"/>
      <c r="D15" s="20"/>
      <c r="E15" s="20"/>
      <c r="F15" s="20"/>
      <c r="G15" s="20"/>
      <c r="J15" s="61"/>
      <c r="K15" s="61"/>
      <c r="L15" s="61"/>
      <c r="M15" s="61"/>
      <c r="N15" s="61"/>
      <c r="O15" s="61"/>
      <c r="P15" s="61"/>
    </row>
    <row r="16" spans="2:16" x14ac:dyDescent="0.25">
      <c r="J16" s="61"/>
      <c r="K16" s="61"/>
      <c r="L16" s="61"/>
      <c r="M16" s="61"/>
      <c r="N16" s="61"/>
      <c r="O16" s="61"/>
      <c r="P16" s="61"/>
    </row>
    <row r="17" spans="4:16" x14ac:dyDescent="0.25">
      <c r="D17" s="61"/>
      <c r="E17" s="61"/>
      <c r="F17" s="20"/>
      <c r="G17" s="20"/>
      <c r="K17" s="61"/>
      <c r="L17" s="61"/>
      <c r="M17" s="61"/>
      <c r="N17" s="61"/>
      <c r="O17" s="20"/>
      <c r="P17" s="61"/>
    </row>
    <row r="18" spans="4:16" x14ac:dyDescent="0.25">
      <c r="K18" s="61"/>
      <c r="L18" s="61"/>
      <c r="M18" s="20"/>
      <c r="N18" s="61"/>
      <c r="O18" s="61"/>
      <c r="P18" s="61"/>
    </row>
    <row r="19" spans="4:16" x14ac:dyDescent="0.25">
      <c r="K19" s="61"/>
      <c r="L19" s="61"/>
      <c r="M19" s="61"/>
      <c r="N19" s="61"/>
      <c r="O19" s="61"/>
      <c r="P19" s="61"/>
    </row>
    <row r="20" spans="4:16" x14ac:dyDescent="0.25">
      <c r="K20" s="61"/>
      <c r="L20" s="61"/>
      <c r="M20" s="61"/>
      <c r="N20" s="61"/>
      <c r="O20" s="61"/>
      <c r="P20" s="61"/>
    </row>
    <row r="21" spans="4:16" x14ac:dyDescent="0.25">
      <c r="K21" s="61"/>
      <c r="L21" s="61"/>
      <c r="M21" s="61"/>
      <c r="N21" s="61"/>
    </row>
    <row r="22" spans="4:16" x14ac:dyDescent="0.25">
      <c r="M22" s="61"/>
      <c r="N22" s="61"/>
      <c r="O22" s="20"/>
      <c r="P22" s="61"/>
    </row>
  </sheetData>
  <mergeCells count="5">
    <mergeCell ref="B5:G5"/>
    <mergeCell ref="B10:C10"/>
    <mergeCell ref="B7:C7"/>
    <mergeCell ref="B11:C11"/>
    <mergeCell ref="B14:C14"/>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4"/>
  <sheetViews>
    <sheetView workbookViewId="0">
      <selection activeCell="C16" sqref="C16"/>
    </sheetView>
  </sheetViews>
  <sheetFormatPr defaultRowHeight="15" x14ac:dyDescent="0.25"/>
  <cols>
    <col min="2" max="2" width="7.5703125" customWidth="1"/>
    <col min="3" max="3" width="43.85546875" customWidth="1"/>
    <col min="4" max="4" width="14.5703125" customWidth="1"/>
    <col min="5" max="5" width="12.85546875" customWidth="1"/>
    <col min="6" max="6" width="17.140625" customWidth="1"/>
    <col min="7" max="7" width="12.140625" customWidth="1"/>
    <col min="8" max="8" width="16.42578125" customWidth="1"/>
  </cols>
  <sheetData>
    <row r="3" spans="2:11" ht="16.5" thickBot="1" x14ac:dyDescent="0.3">
      <c r="B3" s="152"/>
      <c r="C3" s="228"/>
      <c r="D3" s="155"/>
      <c r="E3" s="155"/>
      <c r="F3" s="155"/>
      <c r="G3" s="155"/>
      <c r="H3" s="113" t="s">
        <v>184</v>
      </c>
    </row>
    <row r="4" spans="2:11" ht="24.95" customHeight="1" thickTop="1" x14ac:dyDescent="0.25">
      <c r="B4" s="495" t="s">
        <v>389</v>
      </c>
      <c r="C4" s="495"/>
      <c r="D4" s="495"/>
      <c r="E4" s="495"/>
      <c r="F4" s="495"/>
      <c r="G4" s="495"/>
      <c r="H4" s="495"/>
    </row>
    <row r="5" spans="2:11" ht="15.95" customHeight="1" x14ac:dyDescent="0.25">
      <c r="B5" s="490" t="s">
        <v>158</v>
      </c>
      <c r="C5" s="492" t="s">
        <v>391</v>
      </c>
      <c r="D5" s="492" t="s">
        <v>141</v>
      </c>
      <c r="E5" s="492"/>
      <c r="F5" s="492" t="s">
        <v>142</v>
      </c>
      <c r="G5" s="492"/>
      <c r="H5" s="224" t="s">
        <v>186</v>
      </c>
    </row>
    <row r="6" spans="2:11" ht="21" customHeight="1" x14ac:dyDescent="0.25">
      <c r="B6" s="490"/>
      <c r="C6" s="492"/>
      <c r="D6" s="218" t="s">
        <v>187</v>
      </c>
      <c r="E6" s="225" t="s">
        <v>36</v>
      </c>
      <c r="F6" s="218" t="s">
        <v>187</v>
      </c>
      <c r="G6" s="225" t="s">
        <v>37</v>
      </c>
      <c r="H6" s="224" t="s">
        <v>98</v>
      </c>
    </row>
    <row r="7" spans="2:11" ht="16.5" customHeight="1" x14ac:dyDescent="0.25">
      <c r="B7" s="124">
        <v>1</v>
      </c>
      <c r="C7" s="125">
        <v>2</v>
      </c>
      <c r="D7" s="125">
        <v>3</v>
      </c>
      <c r="E7" s="125">
        <v>4</v>
      </c>
      <c r="F7" s="125">
        <v>5</v>
      </c>
      <c r="G7" s="125">
        <v>6</v>
      </c>
      <c r="H7" s="208">
        <v>7</v>
      </c>
    </row>
    <row r="8" spans="2:11" ht="19.350000000000001" customHeight="1" x14ac:dyDescent="0.25">
      <c r="B8" s="134"/>
      <c r="C8" s="548" t="s">
        <v>392</v>
      </c>
      <c r="D8" s="222"/>
      <c r="E8" s="222"/>
      <c r="F8" s="222"/>
      <c r="G8" s="161"/>
      <c r="H8" s="161"/>
    </row>
    <row r="9" spans="2:11" ht="30" customHeight="1" x14ac:dyDescent="0.25">
      <c r="B9" s="137" t="s">
        <v>62</v>
      </c>
      <c r="C9" s="475" t="s">
        <v>393</v>
      </c>
      <c r="D9" s="226">
        <v>2773</v>
      </c>
      <c r="E9" s="129">
        <f>D9/D18*100</f>
        <v>0.23796733162502595</v>
      </c>
      <c r="F9" s="128">
        <v>796</v>
      </c>
      <c r="G9" s="129">
        <f>F9/F18*100</f>
        <v>6.53076226958757E-2</v>
      </c>
      <c r="H9" s="130">
        <f>F9/D9*100</f>
        <v>28.705373241976201</v>
      </c>
      <c r="J9" s="19"/>
      <c r="K9" s="77"/>
    </row>
    <row r="10" spans="2:11" ht="15.75" x14ac:dyDescent="0.25">
      <c r="B10" s="137" t="s">
        <v>63</v>
      </c>
      <c r="C10" s="475" t="s">
        <v>394</v>
      </c>
      <c r="D10" s="226">
        <v>624578</v>
      </c>
      <c r="E10" s="129">
        <f>D10/D18*100</f>
        <v>53.598687360871068</v>
      </c>
      <c r="F10" s="128">
        <v>611388</v>
      </c>
      <c r="G10" s="129">
        <f>F10/F18*100</f>
        <v>50.161176915560354</v>
      </c>
      <c r="H10" s="130">
        <f t="shared" ref="H10:H18" si="0">F10/D10*100</f>
        <v>97.888174095149054</v>
      </c>
      <c r="J10" s="19"/>
      <c r="K10" s="77"/>
    </row>
    <row r="11" spans="2:11" ht="15.75" x14ac:dyDescent="0.25">
      <c r="B11" s="137" t="s">
        <v>64</v>
      </c>
      <c r="C11" s="475" t="s">
        <v>395</v>
      </c>
      <c r="D11" s="226">
        <v>71457</v>
      </c>
      <c r="E11" s="129">
        <f>D11/D18*100</f>
        <v>6.1321426671220625</v>
      </c>
      <c r="F11" s="128">
        <v>76275</v>
      </c>
      <c r="G11" s="129">
        <f>F11/F18*100</f>
        <v>6.2579634687536663</v>
      </c>
      <c r="H11" s="130">
        <f t="shared" si="0"/>
        <v>106.74251647844157</v>
      </c>
      <c r="J11" s="19"/>
      <c r="K11" s="77"/>
    </row>
    <row r="12" spans="2:11" ht="15.75" x14ac:dyDescent="0.25">
      <c r="B12" s="492" t="s">
        <v>396</v>
      </c>
      <c r="C12" s="492"/>
      <c r="D12" s="227">
        <f>SUM(D9:D11)</f>
        <v>698808</v>
      </c>
      <c r="E12" s="205">
        <f>D12/D18*100</f>
        <v>59.968797359618151</v>
      </c>
      <c r="F12" s="131">
        <f>SUM(F9:F11)</f>
        <v>688459</v>
      </c>
      <c r="G12" s="205">
        <f>F12/F18*100</f>
        <v>56.484448007009902</v>
      </c>
      <c r="H12" s="132">
        <f t="shared" si="0"/>
        <v>98.519049581573199</v>
      </c>
      <c r="J12" s="19"/>
      <c r="K12" s="77"/>
    </row>
    <row r="13" spans="2:11" ht="15.75" x14ac:dyDescent="0.25">
      <c r="B13" s="134"/>
      <c r="C13" s="548" t="s">
        <v>397</v>
      </c>
      <c r="D13" s="223"/>
      <c r="E13" s="129"/>
      <c r="F13" s="177"/>
      <c r="G13" s="129"/>
      <c r="H13" s="130"/>
      <c r="J13" s="19"/>
      <c r="K13" s="77"/>
    </row>
    <row r="14" spans="2:11" ht="16.350000000000001" customHeight="1" x14ac:dyDescent="0.25">
      <c r="B14" s="137" t="s">
        <v>65</v>
      </c>
      <c r="C14" s="475" t="s">
        <v>398</v>
      </c>
      <c r="D14" s="226">
        <v>341222</v>
      </c>
      <c r="E14" s="129">
        <f>D14/D18*100</f>
        <v>29.282253455374903</v>
      </c>
      <c r="F14" s="128">
        <v>388320</v>
      </c>
      <c r="G14" s="129">
        <f>F14/F18*100</f>
        <v>31.859618147314634</v>
      </c>
      <c r="H14" s="130">
        <f t="shared" si="0"/>
        <v>113.80274425447364</v>
      </c>
      <c r="J14" s="19"/>
      <c r="K14" s="77"/>
    </row>
    <row r="15" spans="2:11" ht="16.350000000000001" customHeight="1" x14ac:dyDescent="0.25">
      <c r="B15" s="137" t="s">
        <v>66</v>
      </c>
      <c r="C15" s="475" t="s">
        <v>399</v>
      </c>
      <c r="D15" s="226">
        <v>54201</v>
      </c>
      <c r="E15" s="129">
        <f>D15/D18*100</f>
        <v>4.6513044866238848</v>
      </c>
      <c r="F15" s="128">
        <v>70514</v>
      </c>
      <c r="G15" s="129">
        <f>F15/F18*100</f>
        <v>5.7853036517298726</v>
      </c>
      <c r="H15" s="130">
        <f t="shared" si="0"/>
        <v>130.09723067840076</v>
      </c>
      <c r="J15" s="19"/>
      <c r="K15" s="77"/>
    </row>
    <row r="16" spans="2:11" ht="15.75" x14ac:dyDescent="0.25">
      <c r="B16" s="137" t="s">
        <v>67</v>
      </c>
      <c r="C16" s="475" t="s">
        <v>400</v>
      </c>
      <c r="D16" s="226">
        <v>71055</v>
      </c>
      <c r="E16" s="129">
        <f>D16/D18*100</f>
        <v>6.0976446983830579</v>
      </c>
      <c r="F16" s="128">
        <v>71554</v>
      </c>
      <c r="G16" s="129">
        <f>F16/F18*100</f>
        <v>5.8706301939455896</v>
      </c>
      <c r="H16" s="130">
        <f t="shared" si="0"/>
        <v>100.70227288720007</v>
      </c>
      <c r="J16" s="19"/>
      <c r="K16" s="77"/>
    </row>
    <row r="17" spans="2:11" ht="15.75" x14ac:dyDescent="0.25">
      <c r="B17" s="492" t="s">
        <v>401</v>
      </c>
      <c r="C17" s="492"/>
      <c r="D17" s="131">
        <f>SUM(D14:D16)</f>
        <v>466478</v>
      </c>
      <c r="E17" s="205">
        <f>D17/D18*100</f>
        <v>40.031202640381849</v>
      </c>
      <c r="F17" s="131">
        <f>SUM(F14:F16)</f>
        <v>530388</v>
      </c>
      <c r="G17" s="205">
        <f>F17/F18*100</f>
        <v>43.515551992990098</v>
      </c>
      <c r="H17" s="132">
        <f t="shared" si="0"/>
        <v>113.7005389321683</v>
      </c>
      <c r="J17" s="19"/>
      <c r="K17" s="77"/>
    </row>
    <row r="18" spans="2:11" ht="15.75" x14ac:dyDescent="0.25">
      <c r="B18" s="492" t="s">
        <v>402</v>
      </c>
      <c r="C18" s="492"/>
      <c r="D18" s="131">
        <f>D12+D17</f>
        <v>1165286</v>
      </c>
      <c r="E18" s="132">
        <f>E12+E17</f>
        <v>100</v>
      </c>
      <c r="F18" s="131">
        <f>F12+F17</f>
        <v>1218847</v>
      </c>
      <c r="G18" s="132">
        <f>G12+G17</f>
        <v>100</v>
      </c>
      <c r="H18" s="132">
        <f t="shared" si="0"/>
        <v>104.59638234733791</v>
      </c>
      <c r="J18" s="19"/>
      <c r="K18" s="19"/>
    </row>
    <row r="19" spans="2:11" x14ac:dyDescent="0.25">
      <c r="C19" s="13"/>
      <c r="D19" s="13"/>
      <c r="E19" s="13"/>
      <c r="F19" s="13"/>
      <c r="G19" s="13"/>
      <c r="H19" s="13"/>
    </row>
    <row r="20" spans="2:11" x14ac:dyDescent="0.25">
      <c r="F20" s="19"/>
    </row>
    <row r="21" spans="2:11" x14ac:dyDescent="0.25">
      <c r="D21" s="19"/>
      <c r="F21" s="32"/>
    </row>
    <row r="22" spans="2:11" x14ac:dyDescent="0.25">
      <c r="D22" s="19"/>
    </row>
    <row r="23" spans="2:11" x14ac:dyDescent="0.25">
      <c r="D23" s="19"/>
    </row>
    <row r="24" spans="2:11" x14ac:dyDescent="0.25">
      <c r="D24" s="19"/>
    </row>
  </sheetData>
  <mergeCells count="8">
    <mergeCell ref="B18:C18"/>
    <mergeCell ref="C5:C6"/>
    <mergeCell ref="D5:E5"/>
    <mergeCell ref="F5:G5"/>
    <mergeCell ref="B4:H4"/>
    <mergeCell ref="B5:B6"/>
    <mergeCell ref="B17:C17"/>
    <mergeCell ref="B12:C12"/>
  </mergeCells>
  <pageMargins left="0.7" right="0.7" top="0.75" bottom="0.75" header="0.3" footer="0.3"/>
  <pageSetup orientation="landscape" r:id="rId1"/>
  <ignoredErrors>
    <ignoredError sqref="E12:F12 E17:F17" formula="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2"/>
  <sheetViews>
    <sheetView workbookViewId="0">
      <selection activeCell="C14" sqref="C14"/>
    </sheetView>
  </sheetViews>
  <sheetFormatPr defaultRowHeight="15" x14ac:dyDescent="0.25"/>
  <cols>
    <col min="1" max="2" width="9.140625" customWidth="1"/>
    <col min="3" max="3" width="44.85546875" customWidth="1"/>
    <col min="4" max="4" width="17.85546875" customWidth="1"/>
    <col min="5" max="5" width="11.42578125" customWidth="1"/>
    <col min="6" max="6" width="16.85546875" customWidth="1"/>
    <col min="7" max="7" width="11.42578125" customWidth="1"/>
    <col min="8" max="8" width="13.5703125" customWidth="1"/>
  </cols>
  <sheetData>
    <row r="3" spans="2:11" ht="16.5" thickBot="1" x14ac:dyDescent="0.3">
      <c r="B3" s="152"/>
      <c r="C3" s="152"/>
      <c r="D3" s="152"/>
      <c r="E3" s="152"/>
      <c r="F3" s="152"/>
      <c r="G3" s="152"/>
      <c r="H3" s="231" t="s">
        <v>184</v>
      </c>
    </row>
    <row r="4" spans="2:11" ht="24.95" customHeight="1" thickTop="1" x14ac:dyDescent="0.25">
      <c r="B4" s="495" t="s">
        <v>390</v>
      </c>
      <c r="C4" s="495"/>
      <c r="D4" s="495"/>
      <c r="E4" s="495"/>
      <c r="F4" s="495"/>
      <c r="G4" s="495"/>
      <c r="H4" s="495"/>
    </row>
    <row r="5" spans="2:11" ht="15.95" customHeight="1" x14ac:dyDescent="0.25">
      <c r="B5" s="490" t="s">
        <v>158</v>
      </c>
      <c r="C5" s="492" t="s">
        <v>403</v>
      </c>
      <c r="D5" s="492" t="s">
        <v>141</v>
      </c>
      <c r="E5" s="492"/>
      <c r="F5" s="507" t="s">
        <v>142</v>
      </c>
      <c r="G5" s="507"/>
      <c r="H5" s="201" t="s">
        <v>186</v>
      </c>
    </row>
    <row r="6" spans="2:11" ht="15.95" customHeight="1" x14ac:dyDescent="0.25">
      <c r="B6" s="490"/>
      <c r="C6" s="492"/>
      <c r="D6" s="461" t="s">
        <v>187</v>
      </c>
      <c r="E6" s="123" t="s">
        <v>6</v>
      </c>
      <c r="F6" s="461" t="s">
        <v>187</v>
      </c>
      <c r="G6" s="123" t="s">
        <v>6</v>
      </c>
      <c r="H6" s="201" t="s">
        <v>98</v>
      </c>
    </row>
    <row r="7" spans="2:11" x14ac:dyDescent="0.25">
      <c r="B7" s="124">
        <v>1</v>
      </c>
      <c r="C7" s="125">
        <v>2</v>
      </c>
      <c r="D7" s="125">
        <v>3</v>
      </c>
      <c r="E7" s="125">
        <v>4</v>
      </c>
      <c r="F7" s="125">
        <v>5</v>
      </c>
      <c r="G7" s="125">
        <v>6</v>
      </c>
      <c r="H7" s="125">
        <v>7</v>
      </c>
    </row>
    <row r="8" spans="2:11" ht="15.75" x14ac:dyDescent="0.25">
      <c r="B8" s="134"/>
      <c r="C8" s="549" t="s">
        <v>404</v>
      </c>
      <c r="D8" s="222"/>
      <c r="E8" s="166"/>
      <c r="F8" s="222"/>
      <c r="G8" s="161"/>
      <c r="H8" s="161"/>
      <c r="J8" s="19"/>
      <c r="K8" s="70"/>
    </row>
    <row r="9" spans="2:11" ht="15.75" x14ac:dyDescent="0.25">
      <c r="B9" s="126" t="s">
        <v>62</v>
      </c>
      <c r="C9" s="531" t="s">
        <v>405</v>
      </c>
      <c r="D9" s="226">
        <v>90219</v>
      </c>
      <c r="E9" s="129">
        <f>D9/D20*100</f>
        <v>9.2245070733592627</v>
      </c>
      <c r="F9" s="128">
        <v>75580</v>
      </c>
      <c r="G9" s="129">
        <f>F9/F20*100</f>
        <v>8.4752795003195889</v>
      </c>
      <c r="H9" s="130">
        <f>F9/D9*100</f>
        <v>83.773927886587089</v>
      </c>
      <c r="J9" s="19"/>
      <c r="K9" s="77"/>
    </row>
    <row r="10" spans="2:11" ht="15.75" x14ac:dyDescent="0.25">
      <c r="B10" s="126" t="s">
        <v>63</v>
      </c>
      <c r="C10" s="531" t="s">
        <v>406</v>
      </c>
      <c r="D10" s="226">
        <v>8018</v>
      </c>
      <c r="E10" s="129">
        <f>D10/D20*100</f>
        <v>0.81980622390177871</v>
      </c>
      <c r="F10" s="128">
        <v>6782</v>
      </c>
      <c r="G10" s="129">
        <f>F10/F20*100</f>
        <v>0.76050999697231347</v>
      </c>
      <c r="H10" s="130">
        <f>F10/D10*100</f>
        <v>84.584684459965075</v>
      </c>
      <c r="J10" s="19"/>
      <c r="K10" s="77"/>
    </row>
    <row r="11" spans="2:11" ht="15.75" x14ac:dyDescent="0.25">
      <c r="B11" s="126" t="s">
        <v>64</v>
      </c>
      <c r="C11" s="531" t="s">
        <v>407</v>
      </c>
      <c r="D11" s="226">
        <v>31990</v>
      </c>
      <c r="E11" s="129">
        <f>D11/D20*100</f>
        <v>3.2708407461484033</v>
      </c>
      <c r="F11" s="128">
        <v>37836</v>
      </c>
      <c r="G11" s="129">
        <f>F11/F20*100</f>
        <v>4.2427980308824029</v>
      </c>
      <c r="H11" s="130">
        <f>F11/D11*100</f>
        <v>118.27446076899031</v>
      </c>
      <c r="J11" s="19"/>
      <c r="K11" s="77"/>
    </row>
    <row r="12" spans="2:11" ht="15.75" x14ac:dyDescent="0.25">
      <c r="B12" s="492" t="s">
        <v>396</v>
      </c>
      <c r="C12" s="492"/>
      <c r="D12" s="229">
        <f>SUM(D9:D11)</f>
        <v>130227</v>
      </c>
      <c r="E12" s="205">
        <f>D12/D20*100</f>
        <v>13.315154043409445</v>
      </c>
      <c r="F12" s="131">
        <f>SUM(F9:F11)</f>
        <v>120198</v>
      </c>
      <c r="G12" s="205">
        <f>F12/F20*100</f>
        <v>13.478587528174305</v>
      </c>
      <c r="H12" s="132">
        <f>F12/D12*100</f>
        <v>92.298832039438821</v>
      </c>
      <c r="J12" s="19"/>
      <c r="K12" s="77"/>
    </row>
    <row r="13" spans="2:11" ht="15.75" x14ac:dyDescent="0.25">
      <c r="B13" s="134"/>
      <c r="C13" s="549" t="s">
        <v>413</v>
      </c>
      <c r="D13" s="230"/>
      <c r="E13" s="129"/>
      <c r="F13" s="177"/>
      <c r="G13" s="129"/>
      <c r="H13" s="130"/>
      <c r="J13" s="19"/>
      <c r="K13" s="77"/>
    </row>
    <row r="14" spans="2:11" ht="47.25" customHeight="1" x14ac:dyDescent="0.25">
      <c r="B14" s="126" t="s">
        <v>65</v>
      </c>
      <c r="C14" s="531" t="s">
        <v>408</v>
      </c>
      <c r="D14" s="226">
        <v>182004</v>
      </c>
      <c r="E14" s="129">
        <f>D14/D20*100</f>
        <v>18.609130952234885</v>
      </c>
      <c r="F14" s="128">
        <v>75703</v>
      </c>
      <c r="G14" s="129">
        <f>F14/F20*100</f>
        <v>8.4890722944256929</v>
      </c>
      <c r="H14" s="130">
        <f t="shared" ref="H14:H20" si="0">F14/D14*100</f>
        <v>41.594140788114551</v>
      </c>
      <c r="J14" s="19"/>
      <c r="K14" s="77"/>
    </row>
    <row r="15" spans="2:11" ht="15.75" x14ac:dyDescent="0.25">
      <c r="B15" s="126" t="s">
        <v>66</v>
      </c>
      <c r="C15" s="531" t="s">
        <v>409</v>
      </c>
      <c r="D15" s="226">
        <v>257639</v>
      </c>
      <c r="E15" s="129">
        <f>D15/D20*100</f>
        <v>26.342486370644842</v>
      </c>
      <c r="F15" s="128">
        <v>259673</v>
      </c>
      <c r="G15" s="129">
        <f>F15/F20*100</f>
        <v>29.118831088733643</v>
      </c>
      <c r="H15" s="130">
        <f t="shared" si="0"/>
        <v>100.78947674847365</v>
      </c>
      <c r="J15" s="19"/>
      <c r="K15" s="77"/>
    </row>
    <row r="16" spans="2:11" ht="15" customHeight="1" x14ac:dyDescent="0.25">
      <c r="B16" s="126" t="s">
        <v>67</v>
      </c>
      <c r="C16" s="531" t="s">
        <v>410</v>
      </c>
      <c r="D16" s="226">
        <v>164192</v>
      </c>
      <c r="E16" s="129">
        <f>D16/D20*100</f>
        <v>16.787930096642658</v>
      </c>
      <c r="F16" s="128">
        <v>173442</v>
      </c>
      <c r="G16" s="129">
        <f>F16/F20*100</f>
        <v>19.449185328055442</v>
      </c>
      <c r="H16" s="130">
        <f t="shared" si="0"/>
        <v>105.63364841161567</v>
      </c>
      <c r="J16" s="19"/>
      <c r="K16" s="77"/>
    </row>
    <row r="17" spans="2:11" ht="15.75" x14ac:dyDescent="0.25">
      <c r="B17" s="126" t="s">
        <v>68</v>
      </c>
      <c r="C17" s="531" t="s">
        <v>411</v>
      </c>
      <c r="D17" s="226">
        <v>135862</v>
      </c>
      <c r="E17" s="129">
        <f>D17/D20*100</f>
        <v>13.891308704383071</v>
      </c>
      <c r="F17" s="128">
        <v>155890</v>
      </c>
      <c r="G17" s="129">
        <f>F17/F20*100</f>
        <v>17.480964822768204</v>
      </c>
      <c r="H17" s="130">
        <f t="shared" si="0"/>
        <v>114.74142880275573</v>
      </c>
      <c r="J17" s="19"/>
      <c r="K17" s="77"/>
    </row>
    <row r="18" spans="2:11" ht="15.75" x14ac:dyDescent="0.25">
      <c r="B18" s="126" t="s">
        <v>69</v>
      </c>
      <c r="C18" s="531" t="s">
        <v>412</v>
      </c>
      <c r="D18" s="226">
        <v>108112</v>
      </c>
      <c r="E18" s="129">
        <f>D18/D20*100</f>
        <v>11.053989832685096</v>
      </c>
      <c r="F18" s="128">
        <v>106864</v>
      </c>
      <c r="G18" s="129">
        <f>F18/F20*100</f>
        <v>11.983358937842716</v>
      </c>
      <c r="H18" s="130">
        <f t="shared" si="0"/>
        <v>98.845641556903956</v>
      </c>
      <c r="J18" s="19"/>
      <c r="K18" s="77"/>
    </row>
    <row r="19" spans="2:11" ht="15.75" x14ac:dyDescent="0.25">
      <c r="B19" s="492" t="s">
        <v>414</v>
      </c>
      <c r="C19" s="492"/>
      <c r="D19" s="174">
        <f>SUM(D14:D18)</f>
        <v>847809</v>
      </c>
      <c r="E19" s="205">
        <f>D19/D20*100</f>
        <v>86.68484595659055</v>
      </c>
      <c r="F19" s="131">
        <f>SUM(F14:F18)</f>
        <v>771572</v>
      </c>
      <c r="G19" s="205">
        <f>F19/F20*100</f>
        <v>86.521412471825698</v>
      </c>
      <c r="H19" s="132">
        <f t="shared" si="0"/>
        <v>91.007762361569647</v>
      </c>
      <c r="J19" s="19"/>
      <c r="K19" s="77"/>
    </row>
    <row r="20" spans="2:11" ht="15.75" x14ac:dyDescent="0.25">
      <c r="B20" s="492" t="s">
        <v>415</v>
      </c>
      <c r="C20" s="492"/>
      <c r="D20" s="174">
        <f>D12+D19</f>
        <v>978036</v>
      </c>
      <c r="E20" s="132">
        <f>E12+E19</f>
        <v>100</v>
      </c>
      <c r="F20" s="131">
        <f>F12+F19</f>
        <v>891770</v>
      </c>
      <c r="G20" s="132">
        <f>G12+G19</f>
        <v>100</v>
      </c>
      <c r="H20" s="132">
        <f t="shared" si="0"/>
        <v>91.179670277985679</v>
      </c>
      <c r="J20" s="19"/>
      <c r="K20" s="77"/>
    </row>
    <row r="22" spans="2:11" x14ac:dyDescent="0.25">
      <c r="F22" s="19"/>
    </row>
  </sheetData>
  <mergeCells count="8">
    <mergeCell ref="B20:C20"/>
    <mergeCell ref="C5:C6"/>
    <mergeCell ref="D5:E5"/>
    <mergeCell ref="F5:G5"/>
    <mergeCell ref="B4:H4"/>
    <mergeCell ref="B5:B6"/>
    <mergeCell ref="B12:C12"/>
    <mergeCell ref="B19:C19"/>
  </mergeCells>
  <pageMargins left="0.7" right="0.7" top="0.75" bottom="0.75" header="0.3" footer="0.3"/>
  <pageSetup orientation="landscape" r:id="rId1"/>
  <ignoredErrors>
    <ignoredError sqref="E12:F12 E19:F19" formula="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5"/>
  <sheetViews>
    <sheetView topLeftCell="A10" workbookViewId="0">
      <selection activeCell="D32" sqref="D32"/>
    </sheetView>
  </sheetViews>
  <sheetFormatPr defaultRowHeight="15" x14ac:dyDescent="0.25"/>
  <cols>
    <col min="2" max="2" width="7.7109375" customWidth="1"/>
    <col min="3" max="3" width="65.28515625" customWidth="1"/>
    <col min="4" max="4" width="18" customWidth="1"/>
    <col min="5" max="5" width="17.5703125" customWidth="1"/>
    <col min="6" max="6" width="18.140625" customWidth="1"/>
    <col min="8" max="8" width="10.140625" bestFit="1" customWidth="1"/>
    <col min="9" max="9" width="12.5703125" customWidth="1"/>
  </cols>
  <sheetData>
    <row r="2" spans="2:11" ht="15.75" x14ac:dyDescent="0.25">
      <c r="C2" s="10"/>
      <c r="D2" s="4"/>
      <c r="E2" s="4"/>
      <c r="F2" s="14"/>
    </row>
    <row r="3" spans="2:11" ht="16.5" thickBot="1" x14ac:dyDescent="0.3">
      <c r="B3" s="152"/>
      <c r="C3" s="152"/>
      <c r="D3" s="152"/>
      <c r="E3" s="152"/>
      <c r="F3" s="113" t="s">
        <v>416</v>
      </c>
    </row>
    <row r="4" spans="2:11" ht="24.95" customHeight="1" thickTop="1" x14ac:dyDescent="0.25">
      <c r="B4" s="495" t="s">
        <v>417</v>
      </c>
      <c r="C4" s="495"/>
      <c r="D4" s="495"/>
      <c r="E4" s="495"/>
      <c r="F4" s="495"/>
    </row>
    <row r="5" spans="2:11" ht="20.100000000000001" customHeight="1" x14ac:dyDescent="0.25">
      <c r="B5" s="160" t="s">
        <v>158</v>
      </c>
      <c r="C5" s="123" t="s">
        <v>176</v>
      </c>
      <c r="D5" s="346" t="s">
        <v>54</v>
      </c>
      <c r="E5" s="346" t="s">
        <v>111</v>
      </c>
      <c r="F5" s="346" t="s">
        <v>136</v>
      </c>
    </row>
    <row r="6" spans="2:11" s="53" customFormat="1" ht="15.75" customHeight="1" x14ac:dyDescent="0.2">
      <c r="B6" s="124">
        <v>1</v>
      </c>
      <c r="C6" s="125">
        <v>2</v>
      </c>
      <c r="D6" s="208">
        <v>3</v>
      </c>
      <c r="E6" s="208">
        <v>4</v>
      </c>
      <c r="F6" s="125">
        <v>5</v>
      </c>
    </row>
    <row r="7" spans="2:11" ht="15.75" x14ac:dyDescent="0.25">
      <c r="B7" s="126" t="s">
        <v>62</v>
      </c>
      <c r="C7" s="550" t="s">
        <v>418</v>
      </c>
      <c r="D7" s="226">
        <v>273889</v>
      </c>
      <c r="E7" s="226">
        <v>174265</v>
      </c>
      <c r="F7" s="128">
        <v>293560</v>
      </c>
      <c r="H7" s="19"/>
      <c r="I7" s="35"/>
      <c r="J7" s="19"/>
      <c r="K7" s="77"/>
    </row>
    <row r="8" spans="2:11" ht="15.75" x14ac:dyDescent="0.25">
      <c r="B8" s="126" t="s">
        <v>63</v>
      </c>
      <c r="C8" s="550" t="s">
        <v>419</v>
      </c>
      <c r="D8" s="226">
        <v>23250003</v>
      </c>
      <c r="E8" s="226">
        <v>23842663</v>
      </c>
      <c r="F8" s="128">
        <v>24808854</v>
      </c>
      <c r="H8" s="19"/>
      <c r="I8" s="35"/>
      <c r="J8" s="19"/>
      <c r="K8" s="77"/>
    </row>
    <row r="9" spans="2:11" ht="15.75" x14ac:dyDescent="0.25">
      <c r="B9" s="126" t="s">
        <v>64</v>
      </c>
      <c r="C9" s="550" t="s">
        <v>420</v>
      </c>
      <c r="D9" s="226">
        <v>3111657</v>
      </c>
      <c r="E9" s="226">
        <v>2996296</v>
      </c>
      <c r="F9" s="128">
        <v>3166005</v>
      </c>
      <c r="H9" s="19"/>
      <c r="I9" s="35"/>
      <c r="J9" s="19"/>
      <c r="K9" s="77"/>
    </row>
    <row r="10" spans="2:11" ht="15.75" x14ac:dyDescent="0.25">
      <c r="B10" s="126" t="s">
        <v>65</v>
      </c>
      <c r="C10" s="550" t="s">
        <v>421</v>
      </c>
      <c r="D10" s="226">
        <v>1070879</v>
      </c>
      <c r="E10" s="226">
        <v>1035059</v>
      </c>
      <c r="F10" s="128">
        <v>1098649</v>
      </c>
      <c r="H10" s="383"/>
      <c r="I10" s="35"/>
      <c r="J10" s="19"/>
      <c r="K10" s="77"/>
    </row>
    <row r="11" spans="2:11" ht="15.75" x14ac:dyDescent="0.25">
      <c r="B11" s="126" t="s">
        <v>66</v>
      </c>
      <c r="C11" s="550" t="s">
        <v>422</v>
      </c>
      <c r="D11" s="226">
        <v>603064</v>
      </c>
      <c r="E11" s="226">
        <v>568581</v>
      </c>
      <c r="F11" s="128">
        <v>568261</v>
      </c>
      <c r="H11" s="383"/>
      <c r="I11" s="35"/>
      <c r="J11" s="19"/>
      <c r="K11" s="77"/>
    </row>
    <row r="12" spans="2:11" ht="15.75" x14ac:dyDescent="0.25">
      <c r="B12" s="126" t="s">
        <v>67</v>
      </c>
      <c r="C12" s="550" t="s">
        <v>423</v>
      </c>
      <c r="D12" s="226">
        <v>467815</v>
      </c>
      <c r="E12" s="226">
        <v>466478</v>
      </c>
      <c r="F12" s="128">
        <v>530388</v>
      </c>
      <c r="H12" s="19"/>
      <c r="I12" s="35"/>
      <c r="J12" s="19"/>
      <c r="K12" s="77"/>
    </row>
    <row r="13" spans="2:11" ht="15.75" x14ac:dyDescent="0.25">
      <c r="B13" s="126" t="s">
        <v>68</v>
      </c>
      <c r="C13" s="550" t="s">
        <v>424</v>
      </c>
      <c r="D13" s="226">
        <v>534764</v>
      </c>
      <c r="E13" s="226">
        <v>529943</v>
      </c>
      <c r="F13" s="128">
        <v>539979</v>
      </c>
      <c r="H13" s="19"/>
      <c r="I13" s="35"/>
      <c r="J13" s="19"/>
      <c r="K13" s="77"/>
    </row>
    <row r="14" spans="2:11" ht="15.75" x14ac:dyDescent="0.25">
      <c r="B14" s="126" t="s">
        <v>69</v>
      </c>
      <c r="C14" s="550" t="s">
        <v>425</v>
      </c>
      <c r="D14" s="226">
        <v>217301</v>
      </c>
      <c r="E14" s="226">
        <v>317866</v>
      </c>
      <c r="F14" s="128">
        <v>231593</v>
      </c>
      <c r="H14" s="19"/>
      <c r="I14" s="35"/>
      <c r="J14" s="19"/>
      <c r="K14" s="77"/>
    </row>
    <row r="15" spans="2:11" ht="15.75" x14ac:dyDescent="0.25">
      <c r="B15" s="126" t="s">
        <v>70</v>
      </c>
      <c r="C15" s="550" t="s">
        <v>426</v>
      </c>
      <c r="D15" s="226">
        <v>139986</v>
      </c>
      <c r="E15" s="226">
        <v>135862</v>
      </c>
      <c r="F15" s="128">
        <v>155890</v>
      </c>
      <c r="H15" s="19"/>
      <c r="I15" s="35"/>
      <c r="J15" s="19"/>
      <c r="K15" s="77"/>
    </row>
    <row r="16" spans="2:11" ht="15.75" x14ac:dyDescent="0.25">
      <c r="B16" s="126"/>
      <c r="C16" s="127"/>
      <c r="D16" s="233"/>
      <c r="E16" s="233"/>
      <c r="F16" s="128"/>
      <c r="H16" s="77"/>
      <c r="I16" s="77"/>
      <c r="J16" s="77"/>
      <c r="K16" s="77"/>
    </row>
    <row r="17" spans="2:11" ht="15.75" x14ac:dyDescent="0.25">
      <c r="B17" s="126" t="s">
        <v>71</v>
      </c>
      <c r="C17" s="550" t="s">
        <v>427</v>
      </c>
      <c r="D17" s="321">
        <f>D7/D8*100</f>
        <v>1.1780170522988749</v>
      </c>
      <c r="E17" s="321">
        <f t="shared" ref="E17:F17" si="0">E7/E8*100</f>
        <v>0.73089570573555473</v>
      </c>
      <c r="F17" s="371">
        <f t="shared" si="0"/>
        <v>1.1832872247948254</v>
      </c>
      <c r="H17" s="77"/>
      <c r="I17" s="77"/>
      <c r="J17" s="77"/>
      <c r="K17" s="77"/>
    </row>
    <row r="18" spans="2:11" ht="15.75" x14ac:dyDescent="0.25">
      <c r="B18" s="126" t="s">
        <v>72</v>
      </c>
      <c r="C18" s="550" t="s">
        <v>428</v>
      </c>
      <c r="D18" s="321">
        <f>D7/D9*100</f>
        <v>8.8020305579953071</v>
      </c>
      <c r="E18" s="321">
        <f t="shared" ref="E18:F18" si="1">E7/E9*100</f>
        <v>5.8160141721645662</v>
      </c>
      <c r="F18" s="371">
        <f t="shared" si="1"/>
        <v>9.2722532023796553</v>
      </c>
      <c r="H18" s="77"/>
      <c r="I18" s="77"/>
      <c r="J18" s="77"/>
      <c r="K18" s="77"/>
    </row>
    <row r="19" spans="2:11" ht="15.75" x14ac:dyDescent="0.25">
      <c r="B19" s="126" t="s">
        <v>73</v>
      </c>
      <c r="C19" s="550" t="s">
        <v>429</v>
      </c>
      <c r="D19" s="321">
        <f>D10/D8*100</f>
        <v>4.6059305884820745</v>
      </c>
      <c r="E19" s="321">
        <f t="shared" ref="E19:F19" si="2">E10/E8*100</f>
        <v>4.3412055104750671</v>
      </c>
      <c r="F19" s="371">
        <f t="shared" si="2"/>
        <v>4.4284552603679312</v>
      </c>
      <c r="H19" s="77"/>
      <c r="I19" s="77"/>
      <c r="J19" s="77"/>
      <c r="K19" s="77"/>
    </row>
    <row r="20" spans="2:11" ht="15.75" x14ac:dyDescent="0.25">
      <c r="B20" s="126" t="s">
        <v>74</v>
      </c>
      <c r="C20" s="526" t="s">
        <v>430</v>
      </c>
      <c r="D20" s="321">
        <f>D11/D8*100</f>
        <v>2.5938233212270982</v>
      </c>
      <c r="E20" s="321">
        <f t="shared" ref="E20:F20" si="3">E11/E8*100</f>
        <v>2.3847210355655322</v>
      </c>
      <c r="F20" s="371">
        <f t="shared" si="3"/>
        <v>2.2905572341229465</v>
      </c>
      <c r="H20" s="77"/>
      <c r="I20" s="77"/>
      <c r="J20" s="77"/>
      <c r="K20" s="77"/>
    </row>
    <row r="21" spans="2:11" ht="32.25" customHeight="1" x14ac:dyDescent="0.25">
      <c r="B21" s="126" t="s">
        <v>75</v>
      </c>
      <c r="C21" s="526" t="s">
        <v>431</v>
      </c>
      <c r="D21" s="372">
        <v>2.7</v>
      </c>
      <c r="E21" s="372">
        <v>2.5</v>
      </c>
      <c r="F21" s="371">
        <v>2.4700000000000002</v>
      </c>
      <c r="H21" s="77"/>
      <c r="I21" s="77"/>
      <c r="J21" s="77"/>
      <c r="K21" s="77"/>
    </row>
    <row r="22" spans="2:11" ht="31.5" x14ac:dyDescent="0.25">
      <c r="B22" s="126" t="s">
        <v>76</v>
      </c>
      <c r="C22" s="526" t="s">
        <v>432</v>
      </c>
      <c r="D22" s="237">
        <v>57.5</v>
      </c>
      <c r="E22" s="372">
        <v>58.9</v>
      </c>
      <c r="F22" s="371">
        <v>57.276416641386227</v>
      </c>
      <c r="H22" s="77"/>
      <c r="I22" s="77"/>
      <c r="J22" s="77"/>
      <c r="K22" s="77"/>
    </row>
    <row r="24" spans="2:11" x14ac:dyDescent="0.25">
      <c r="C24" s="232" t="s">
        <v>434</v>
      </c>
    </row>
    <row r="25" spans="2:11" x14ac:dyDescent="0.25">
      <c r="C25" s="232" t="s">
        <v>433</v>
      </c>
    </row>
  </sheetData>
  <mergeCells count="1">
    <mergeCell ref="B4:F4"/>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4"/>
  <sheetViews>
    <sheetView workbookViewId="0">
      <selection activeCell="C13" sqref="C13"/>
    </sheetView>
  </sheetViews>
  <sheetFormatPr defaultRowHeight="15" x14ac:dyDescent="0.25"/>
  <cols>
    <col min="3" max="3" width="30.140625" customWidth="1"/>
    <col min="4" max="4" width="17.140625" customWidth="1"/>
    <col min="5" max="8" width="18.140625" customWidth="1"/>
    <col min="11" max="11" width="11.5703125" bestFit="1" customWidth="1"/>
  </cols>
  <sheetData>
    <row r="3" spans="2:11" ht="16.5" thickBot="1" x14ac:dyDescent="0.3">
      <c r="B3" s="152"/>
      <c r="C3" s="154"/>
      <c r="D3" s="155"/>
      <c r="E3" s="155"/>
      <c r="F3" s="155"/>
      <c r="G3" s="155"/>
      <c r="H3" s="156" t="s">
        <v>184</v>
      </c>
      <c r="I3" s="4"/>
    </row>
    <row r="4" spans="2:11" ht="24.95" customHeight="1" thickTop="1" x14ac:dyDescent="0.25">
      <c r="B4" s="495" t="s">
        <v>139</v>
      </c>
      <c r="C4" s="495"/>
      <c r="D4" s="495"/>
      <c r="E4" s="495"/>
      <c r="F4" s="495"/>
      <c r="G4" s="495"/>
      <c r="H4" s="495"/>
      <c r="I4" s="6"/>
    </row>
    <row r="5" spans="2:11" ht="15.75" x14ac:dyDescent="0.25">
      <c r="B5" s="160" t="s">
        <v>158</v>
      </c>
      <c r="C5" s="123" t="s">
        <v>176</v>
      </c>
      <c r="D5" s="123" t="s">
        <v>54</v>
      </c>
      <c r="E5" s="123" t="s">
        <v>111</v>
      </c>
      <c r="F5" s="123" t="s">
        <v>136</v>
      </c>
      <c r="G5" s="492" t="s">
        <v>186</v>
      </c>
      <c r="H5" s="492"/>
      <c r="I5" s="34"/>
    </row>
    <row r="6" spans="2:11" ht="15.75" x14ac:dyDescent="0.25">
      <c r="B6" s="124">
        <v>1</v>
      </c>
      <c r="C6" s="125">
        <v>2</v>
      </c>
      <c r="D6" s="125">
        <v>3</v>
      </c>
      <c r="E6" s="125">
        <v>4</v>
      </c>
      <c r="F6" s="125">
        <v>5</v>
      </c>
      <c r="G6" s="125" t="s">
        <v>103</v>
      </c>
      <c r="H6" s="125" t="s">
        <v>104</v>
      </c>
      <c r="I6" s="6"/>
      <c r="K6" s="19"/>
    </row>
    <row r="7" spans="2:11" ht="15.75" customHeight="1" x14ac:dyDescent="0.25">
      <c r="B7" s="137" t="s">
        <v>62</v>
      </c>
      <c r="C7" s="531" t="s">
        <v>435</v>
      </c>
      <c r="D7" s="128">
        <v>4727454</v>
      </c>
      <c r="E7" s="128">
        <v>5849379</v>
      </c>
      <c r="F7" s="128">
        <v>7064703</v>
      </c>
      <c r="G7" s="133">
        <f>E7/D7*100</f>
        <v>123.73211881067483</v>
      </c>
      <c r="H7" s="130">
        <f>F7/E7*100</f>
        <v>120.77697478655426</v>
      </c>
      <c r="I7" s="6"/>
      <c r="K7" s="19"/>
    </row>
    <row r="8" spans="2:11" ht="15.75" x14ac:dyDescent="0.25">
      <c r="B8" s="137" t="s">
        <v>63</v>
      </c>
      <c r="C8" s="531" t="s">
        <v>436</v>
      </c>
      <c r="D8" s="128">
        <v>1628421</v>
      </c>
      <c r="E8" s="128">
        <v>2186642</v>
      </c>
      <c r="F8" s="128">
        <v>3176838</v>
      </c>
      <c r="G8" s="133">
        <f t="shared" ref="G8:G9" si="0">E8/D8*100</f>
        <v>134.27989444989961</v>
      </c>
      <c r="H8" s="130">
        <f>F8/E8*100</f>
        <v>145.28386448261762</v>
      </c>
      <c r="I8" s="6"/>
      <c r="K8" s="57"/>
    </row>
    <row r="9" spans="2:11" ht="15.75" x14ac:dyDescent="0.25">
      <c r="B9" s="492" t="s">
        <v>38</v>
      </c>
      <c r="C9" s="492"/>
      <c r="D9" s="236">
        <f>D7/D8</f>
        <v>2.9030907854909755</v>
      </c>
      <c r="E9" s="236">
        <f>E7/E8</f>
        <v>2.6750510600272017</v>
      </c>
      <c r="F9" s="236">
        <f>F7/F8</f>
        <v>2.2238159452889947</v>
      </c>
      <c r="G9" s="147">
        <f t="shared" si="0"/>
        <v>92.144933027810666</v>
      </c>
      <c r="H9" s="132">
        <f t="shared" ref="H9" si="1">F9/E9*100</f>
        <v>83.131719559266344</v>
      </c>
      <c r="I9" s="6"/>
    </row>
    <row r="12" spans="2:11" x14ac:dyDescent="0.25">
      <c r="D12" s="19"/>
      <c r="E12" s="19"/>
      <c r="F12" s="77"/>
      <c r="G12" s="77"/>
      <c r="H12" s="77"/>
    </row>
    <row r="13" spans="2:11" x14ac:dyDescent="0.25">
      <c r="D13" s="19"/>
      <c r="E13" s="19"/>
      <c r="F13" s="77"/>
      <c r="G13" s="77"/>
      <c r="H13" s="77"/>
    </row>
    <row r="14" spans="2:11" x14ac:dyDescent="0.25">
      <c r="D14" s="57"/>
      <c r="E14" s="57"/>
      <c r="F14" s="77"/>
      <c r="G14" s="77"/>
      <c r="H14" s="77"/>
    </row>
  </sheetData>
  <mergeCells count="3">
    <mergeCell ref="G5:H5"/>
    <mergeCell ref="B4:H4"/>
    <mergeCell ref="B9:C9"/>
  </mergeCell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7"/>
  <sheetViews>
    <sheetView workbookViewId="0">
      <selection activeCell="C15" sqref="C15"/>
    </sheetView>
  </sheetViews>
  <sheetFormatPr defaultRowHeight="15" x14ac:dyDescent="0.25"/>
  <cols>
    <col min="2" max="2" width="7" customWidth="1"/>
    <col min="3" max="3" width="45.42578125" customWidth="1"/>
    <col min="4" max="4" width="18" customWidth="1"/>
    <col min="5" max="5" width="18.140625" customWidth="1"/>
    <col min="6" max="6" width="16.5703125" customWidth="1"/>
    <col min="7" max="7" width="11.85546875" customWidth="1"/>
    <col min="8" max="8" width="10.85546875" customWidth="1"/>
    <col min="10" max="10" width="11.7109375" customWidth="1"/>
  </cols>
  <sheetData>
    <row r="2" spans="2:11" s="77" customFormat="1" x14ac:dyDescent="0.25"/>
    <row r="3" spans="2:11" ht="16.5" thickBot="1" x14ac:dyDescent="0.3">
      <c r="B3" s="152"/>
      <c r="C3" s="152"/>
      <c r="D3" s="152"/>
      <c r="E3" s="152"/>
      <c r="F3" s="152"/>
      <c r="G3" s="152"/>
      <c r="H3" s="239" t="s">
        <v>184</v>
      </c>
    </row>
    <row r="4" spans="2:11" ht="24.95" customHeight="1" thickTop="1" x14ac:dyDescent="0.25">
      <c r="B4" s="508" t="s">
        <v>438</v>
      </c>
      <c r="C4" s="508"/>
      <c r="D4" s="508"/>
      <c r="E4" s="508"/>
      <c r="F4" s="508"/>
      <c r="G4" s="508"/>
      <c r="H4" s="508"/>
    </row>
    <row r="5" spans="2:11" ht="15.75" x14ac:dyDescent="0.25">
      <c r="B5" s="482" t="s">
        <v>158</v>
      </c>
      <c r="C5" s="482" t="s">
        <v>176</v>
      </c>
      <c r="D5" s="482" t="s">
        <v>54</v>
      </c>
      <c r="E5" s="482" t="s">
        <v>111</v>
      </c>
      <c r="F5" s="482" t="s">
        <v>136</v>
      </c>
      <c r="G5" s="482" t="s">
        <v>186</v>
      </c>
      <c r="H5" s="482"/>
    </row>
    <row r="6" spans="2:11" ht="15.75" x14ac:dyDescent="0.25">
      <c r="B6" s="482"/>
      <c r="C6" s="482"/>
      <c r="D6" s="482"/>
      <c r="E6" s="482"/>
      <c r="F6" s="482"/>
      <c r="G6" s="118" t="s">
        <v>9</v>
      </c>
      <c r="H6" s="118" t="s">
        <v>102</v>
      </c>
    </row>
    <row r="7" spans="2:11" ht="15.75" x14ac:dyDescent="0.25">
      <c r="B7" s="118">
        <v>1</v>
      </c>
      <c r="C7" s="118">
        <v>2</v>
      </c>
      <c r="D7" s="118">
        <v>3</v>
      </c>
      <c r="E7" s="118">
        <v>4</v>
      </c>
      <c r="F7" s="118">
        <v>5</v>
      </c>
      <c r="G7" s="118">
        <v>6</v>
      </c>
      <c r="H7" s="118">
        <v>7</v>
      </c>
    </row>
    <row r="8" spans="2:11" ht="15.75" customHeight="1" x14ac:dyDescent="0.25">
      <c r="B8" s="378" t="s">
        <v>62</v>
      </c>
      <c r="C8" s="460" t="s">
        <v>439</v>
      </c>
      <c r="D8" s="227">
        <f>SUM(D9:D13)</f>
        <v>4714414</v>
      </c>
      <c r="E8" s="227">
        <f>SUM(E9:E13)</f>
        <v>5844033</v>
      </c>
      <c r="F8" s="227">
        <f>SUM(F9:F13)</f>
        <v>7059357</v>
      </c>
      <c r="G8" s="238">
        <f>E8/D8*100</f>
        <v>123.96096312288229</v>
      </c>
      <c r="H8" s="250">
        <f>F8/E8*100</f>
        <v>120.79598113152339</v>
      </c>
      <c r="J8" s="19"/>
    </row>
    <row r="9" spans="2:11" ht="15.75" customHeight="1" x14ac:dyDescent="0.25">
      <c r="B9" s="120" t="s">
        <v>12</v>
      </c>
      <c r="C9" s="546" t="s">
        <v>224</v>
      </c>
      <c r="D9" s="226">
        <v>1004447</v>
      </c>
      <c r="E9" s="226">
        <v>1267715</v>
      </c>
      <c r="F9" s="226">
        <v>1526321</v>
      </c>
      <c r="G9" s="192">
        <f t="shared" ref="G9:G17" si="0">E9/D9*100</f>
        <v>126.21024304916037</v>
      </c>
      <c r="H9" s="249">
        <f t="shared" ref="H9:H16" si="1">F9/E9*100</f>
        <v>120.39937998682669</v>
      </c>
      <c r="J9" s="37"/>
      <c r="K9" s="77"/>
    </row>
    <row r="10" spans="2:11" ht="15.75" customHeight="1" x14ac:dyDescent="0.25">
      <c r="B10" s="120" t="s">
        <v>29</v>
      </c>
      <c r="C10" s="546" t="s">
        <v>440</v>
      </c>
      <c r="D10" s="226">
        <v>2322240</v>
      </c>
      <c r="E10" s="226">
        <v>2467371</v>
      </c>
      <c r="F10" s="226">
        <v>3095846</v>
      </c>
      <c r="G10" s="192">
        <f t="shared" si="0"/>
        <v>106.24961244315834</v>
      </c>
      <c r="H10" s="249">
        <f t="shared" si="1"/>
        <v>125.47144308658893</v>
      </c>
      <c r="J10" s="37"/>
      <c r="K10" s="77"/>
    </row>
    <row r="11" spans="2:11" ht="15.75" customHeight="1" x14ac:dyDescent="0.25">
      <c r="B11" s="120" t="s">
        <v>78</v>
      </c>
      <c r="C11" s="546" t="s">
        <v>441</v>
      </c>
      <c r="D11" s="226">
        <v>645804</v>
      </c>
      <c r="E11" s="226">
        <v>1112172</v>
      </c>
      <c r="F11" s="226">
        <v>1401508</v>
      </c>
      <c r="G11" s="192">
        <f t="shared" si="0"/>
        <v>172.21509931805934</v>
      </c>
      <c r="H11" s="249">
        <f>F11/E11*100</f>
        <v>126.0154004956068</v>
      </c>
      <c r="J11" s="37"/>
      <c r="K11" s="77"/>
    </row>
    <row r="12" spans="2:11" ht="31.5" customHeight="1" x14ac:dyDescent="0.25">
      <c r="B12" s="120" t="s">
        <v>79</v>
      </c>
      <c r="C12" s="546" t="s">
        <v>442</v>
      </c>
      <c r="D12" s="226">
        <v>733801</v>
      </c>
      <c r="E12" s="226">
        <v>981701</v>
      </c>
      <c r="F12" s="226">
        <v>1011738</v>
      </c>
      <c r="G12" s="192">
        <f t="shared" si="0"/>
        <v>133.78300111338089</v>
      </c>
      <c r="H12" s="249">
        <f>F12/E12*100</f>
        <v>103.05968925365259</v>
      </c>
      <c r="J12" s="37"/>
      <c r="K12" s="77"/>
    </row>
    <row r="13" spans="2:11" ht="36.75" customHeight="1" x14ac:dyDescent="0.25">
      <c r="B13" s="120" t="s">
        <v>80</v>
      </c>
      <c r="C13" s="546" t="s">
        <v>443</v>
      </c>
      <c r="D13" s="226">
        <v>8122</v>
      </c>
      <c r="E13" s="226">
        <v>15074</v>
      </c>
      <c r="F13" s="226">
        <v>23944</v>
      </c>
      <c r="G13" s="192">
        <f t="shared" si="0"/>
        <v>185.59468111302635</v>
      </c>
      <c r="H13" s="249">
        <f t="shared" si="1"/>
        <v>158.84304099774448</v>
      </c>
      <c r="J13" s="37"/>
      <c r="K13" s="77"/>
    </row>
    <row r="14" spans="2:11" ht="15.75" customHeight="1" x14ac:dyDescent="0.25">
      <c r="B14" s="378" t="s">
        <v>63</v>
      </c>
      <c r="C14" s="460" t="s">
        <v>444</v>
      </c>
      <c r="D14" s="227">
        <f>D15+D16</f>
        <v>13040</v>
      </c>
      <c r="E14" s="227">
        <f>E15+E16</f>
        <v>5346</v>
      </c>
      <c r="F14" s="227">
        <f>F15+F16</f>
        <v>5346</v>
      </c>
      <c r="G14" s="238">
        <f t="shared" si="0"/>
        <v>40.996932515337427</v>
      </c>
      <c r="H14" s="250">
        <f t="shared" si="1"/>
        <v>100</v>
      </c>
      <c r="J14" s="37"/>
      <c r="K14" s="77"/>
    </row>
    <row r="15" spans="2:11" ht="15.75" customHeight="1" x14ac:dyDescent="0.25">
      <c r="B15" s="120" t="s">
        <v>81</v>
      </c>
      <c r="C15" s="546" t="s">
        <v>445</v>
      </c>
      <c r="D15" s="226">
        <v>3027</v>
      </c>
      <c r="E15" s="237">
        <v>0</v>
      </c>
      <c r="F15" s="226">
        <v>0</v>
      </c>
      <c r="G15" s="192">
        <f t="shared" si="0"/>
        <v>0</v>
      </c>
      <c r="H15" s="249" t="s">
        <v>23</v>
      </c>
      <c r="J15" s="37"/>
      <c r="K15" s="77"/>
    </row>
    <row r="16" spans="2:11" ht="15.75" customHeight="1" x14ac:dyDescent="0.25">
      <c r="B16" s="120" t="s">
        <v>82</v>
      </c>
      <c r="C16" s="546" t="s">
        <v>446</v>
      </c>
      <c r="D16" s="226">
        <v>10013</v>
      </c>
      <c r="E16" s="226">
        <v>5346</v>
      </c>
      <c r="F16" s="226">
        <v>5346</v>
      </c>
      <c r="G16" s="192">
        <f t="shared" si="0"/>
        <v>53.390592230100864</v>
      </c>
      <c r="H16" s="249">
        <f t="shared" si="1"/>
        <v>100</v>
      </c>
      <c r="J16" s="37"/>
      <c r="K16" s="77"/>
    </row>
    <row r="17" spans="2:11" ht="15.75" customHeight="1" x14ac:dyDescent="0.25">
      <c r="B17" s="482" t="s">
        <v>437</v>
      </c>
      <c r="C17" s="482"/>
      <c r="D17" s="227">
        <f>D8+D14</f>
        <v>4727454</v>
      </c>
      <c r="E17" s="227">
        <f>E8+E14</f>
        <v>5849379</v>
      </c>
      <c r="F17" s="227">
        <f>F8+F14</f>
        <v>7064703</v>
      </c>
      <c r="G17" s="238">
        <f t="shared" si="0"/>
        <v>123.73211881067483</v>
      </c>
      <c r="H17" s="250">
        <f>F17/E17*100</f>
        <v>120.77697478655426</v>
      </c>
      <c r="J17" s="19"/>
      <c r="K17" s="77"/>
    </row>
  </sheetData>
  <mergeCells count="8">
    <mergeCell ref="B17:C17"/>
    <mergeCell ref="B4:H4"/>
    <mergeCell ref="B5:B6"/>
    <mergeCell ref="C5:C6"/>
    <mergeCell ref="D5:D6"/>
    <mergeCell ref="E5:E6"/>
    <mergeCell ref="F5:F6"/>
    <mergeCell ref="G5:H5"/>
  </mergeCells>
  <pageMargins left="0.7" right="0.7" top="0.75" bottom="0.75" header="0.3" footer="0.3"/>
  <pageSetup paperSize="9" orientation="portrait" r:id="rId1"/>
  <ignoredErrors>
    <ignoredError sqref="D8 F8" formulaRange="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1"/>
  <sheetViews>
    <sheetView workbookViewId="0">
      <selection activeCell="C13" sqref="C13"/>
    </sheetView>
  </sheetViews>
  <sheetFormatPr defaultRowHeight="15.75" x14ac:dyDescent="0.25"/>
  <cols>
    <col min="1" max="1" width="9.140625" style="2"/>
    <col min="2" max="2" width="6.5703125" style="2" customWidth="1"/>
    <col min="3" max="3" width="44" style="2" customWidth="1"/>
    <col min="4" max="4" width="16" style="2" customWidth="1"/>
    <col min="5" max="6" width="14.85546875" style="2" customWidth="1"/>
    <col min="7" max="7" width="14.28515625" style="2" customWidth="1"/>
    <col min="8" max="8" width="12.5703125" style="2" customWidth="1"/>
    <col min="9" max="16384" width="9.140625" style="2"/>
  </cols>
  <sheetData>
    <row r="3" spans="2:8" ht="16.5" thickBot="1" x14ac:dyDescent="0.3">
      <c r="B3" s="97"/>
      <c r="C3" s="97"/>
      <c r="D3" s="97"/>
      <c r="E3" s="97"/>
      <c r="F3" s="97"/>
      <c r="G3" s="97"/>
      <c r="H3" s="156" t="s">
        <v>184</v>
      </c>
    </row>
    <row r="4" spans="2:8" ht="24.95" customHeight="1" thickTop="1" x14ac:dyDescent="0.25">
      <c r="B4" s="508" t="s">
        <v>447</v>
      </c>
      <c r="C4" s="508"/>
      <c r="D4" s="508"/>
      <c r="E4" s="508"/>
      <c r="F4" s="508"/>
      <c r="G4" s="508"/>
      <c r="H4" s="508"/>
    </row>
    <row r="5" spans="2:8" x14ac:dyDescent="0.25">
      <c r="B5" s="482" t="s">
        <v>158</v>
      </c>
      <c r="C5" s="482" t="s">
        <v>176</v>
      </c>
      <c r="D5" s="482" t="s">
        <v>54</v>
      </c>
      <c r="E5" s="482" t="s">
        <v>111</v>
      </c>
      <c r="F5" s="482" t="s">
        <v>136</v>
      </c>
      <c r="G5" s="482" t="s">
        <v>186</v>
      </c>
      <c r="H5" s="482"/>
    </row>
    <row r="6" spans="2:8" x14ac:dyDescent="0.25">
      <c r="B6" s="482"/>
      <c r="C6" s="482"/>
      <c r="D6" s="482"/>
      <c r="E6" s="482"/>
      <c r="F6" s="482"/>
      <c r="G6" s="118" t="s">
        <v>9</v>
      </c>
      <c r="H6" s="118" t="s">
        <v>102</v>
      </c>
    </row>
    <row r="7" spans="2:8" x14ac:dyDescent="0.25">
      <c r="B7" s="118">
        <v>1</v>
      </c>
      <c r="C7" s="118">
        <v>2</v>
      </c>
      <c r="D7" s="118">
        <v>3</v>
      </c>
      <c r="E7" s="118">
        <v>4</v>
      </c>
      <c r="F7" s="118">
        <v>5</v>
      </c>
      <c r="G7" s="118">
        <v>6</v>
      </c>
      <c r="H7" s="118">
        <v>7</v>
      </c>
    </row>
    <row r="8" spans="2:8" x14ac:dyDescent="0.25">
      <c r="B8" s="120" t="s">
        <v>62</v>
      </c>
      <c r="C8" s="546" t="s">
        <v>448</v>
      </c>
      <c r="D8" s="226">
        <v>3890270</v>
      </c>
      <c r="E8" s="226">
        <v>4875334</v>
      </c>
      <c r="F8" s="226">
        <v>5576106</v>
      </c>
      <c r="G8" s="192">
        <f>E8/D8*100</f>
        <v>125.32122449084511</v>
      </c>
      <c r="H8" s="192">
        <f>F8/E8*100</f>
        <v>114.37382546508607</v>
      </c>
    </row>
    <row r="9" spans="2:8" x14ac:dyDescent="0.25">
      <c r="B9" s="120" t="s">
        <v>63</v>
      </c>
      <c r="C9" s="546" t="s">
        <v>449</v>
      </c>
      <c r="D9" s="226">
        <v>2723567</v>
      </c>
      <c r="E9" s="226">
        <v>2716263</v>
      </c>
      <c r="F9" s="226">
        <v>2399268</v>
      </c>
      <c r="G9" s="192">
        <f t="shared" ref="G9:H11" si="0">E9/D9*100</f>
        <v>99.731822275714165</v>
      </c>
      <c r="H9" s="192">
        <f t="shared" ref="H9:H10" si="1">F9/E9*100</f>
        <v>88.329738320626532</v>
      </c>
    </row>
    <row r="10" spans="2:8" ht="33" customHeight="1" x14ac:dyDescent="0.25">
      <c r="B10" s="120" t="s">
        <v>64</v>
      </c>
      <c r="C10" s="546" t="s">
        <v>450</v>
      </c>
      <c r="D10" s="226">
        <v>2261849</v>
      </c>
      <c r="E10" s="226">
        <v>2688692</v>
      </c>
      <c r="F10" s="226">
        <v>2399268</v>
      </c>
      <c r="G10" s="192">
        <f t="shared" si="0"/>
        <v>118.8714189143484</v>
      </c>
      <c r="H10" s="192">
        <f t="shared" si="1"/>
        <v>89.235509310847064</v>
      </c>
    </row>
    <row r="11" spans="2:8" ht="21.75" customHeight="1" x14ac:dyDescent="0.25">
      <c r="B11" s="482" t="s">
        <v>451</v>
      </c>
      <c r="C11" s="482"/>
      <c r="D11" s="227">
        <f>D8-D10</f>
        <v>1628421</v>
      </c>
      <c r="E11" s="227">
        <f>E8-E10</f>
        <v>2186642</v>
      </c>
      <c r="F11" s="227">
        <f>F8-F10</f>
        <v>3176838</v>
      </c>
      <c r="G11" s="238">
        <f t="shared" si="0"/>
        <v>134.27989444989961</v>
      </c>
      <c r="H11" s="238">
        <f t="shared" si="0"/>
        <v>145.28386448261762</v>
      </c>
    </row>
  </sheetData>
  <mergeCells count="8">
    <mergeCell ref="B11:C11"/>
    <mergeCell ref="B4:H4"/>
    <mergeCell ref="B5:B6"/>
    <mergeCell ref="C5:C6"/>
    <mergeCell ref="D5:D6"/>
    <mergeCell ref="E5:E6"/>
    <mergeCell ref="F5:F6"/>
    <mergeCell ref="G5:H5"/>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O26"/>
  <sheetViews>
    <sheetView workbookViewId="0">
      <selection activeCell="C5" sqref="C5:C6"/>
    </sheetView>
  </sheetViews>
  <sheetFormatPr defaultRowHeight="15" x14ac:dyDescent="0.25"/>
  <cols>
    <col min="3" max="3" width="40" customWidth="1"/>
    <col min="4" max="4" width="17.140625" customWidth="1"/>
    <col min="5" max="5" width="13.85546875" customWidth="1"/>
    <col min="6" max="6" width="17.85546875" customWidth="1"/>
    <col min="7" max="7" width="13" customWidth="1"/>
    <col min="8" max="8" width="15.5703125" customWidth="1"/>
    <col min="9" max="9" width="13.85546875" customWidth="1"/>
    <col min="10" max="10" width="11.42578125" customWidth="1"/>
    <col min="11" max="11" width="10.85546875" customWidth="1"/>
    <col min="13" max="13" width="9.85546875" bestFit="1" customWidth="1"/>
    <col min="14" max="14" width="9.140625" customWidth="1"/>
    <col min="15" max="15" width="10.140625" bestFit="1" customWidth="1"/>
  </cols>
  <sheetData>
    <row r="3" spans="2:15" ht="16.5" thickBot="1" x14ac:dyDescent="0.3">
      <c r="B3" s="152"/>
      <c r="C3" s="152"/>
      <c r="D3" s="152"/>
      <c r="E3" s="152"/>
      <c r="F3" s="152"/>
      <c r="G3" s="152"/>
      <c r="H3" s="152"/>
      <c r="I3" s="152"/>
      <c r="J3" s="152"/>
      <c r="K3" s="231" t="s">
        <v>184</v>
      </c>
    </row>
    <row r="4" spans="2:15" ht="24.95" customHeight="1" thickTop="1" x14ac:dyDescent="0.25">
      <c r="B4" s="495" t="s">
        <v>460</v>
      </c>
      <c r="C4" s="495"/>
      <c r="D4" s="495"/>
      <c r="E4" s="495"/>
      <c r="F4" s="495"/>
      <c r="G4" s="495"/>
      <c r="H4" s="495"/>
      <c r="I4" s="495"/>
      <c r="J4" s="495"/>
      <c r="K4" s="495"/>
    </row>
    <row r="5" spans="2:15" ht="15.75" x14ac:dyDescent="0.25">
      <c r="B5" s="490" t="s">
        <v>158</v>
      </c>
      <c r="C5" s="492" t="s">
        <v>232</v>
      </c>
      <c r="D5" s="492" t="s">
        <v>54</v>
      </c>
      <c r="E5" s="492"/>
      <c r="F5" s="492" t="s">
        <v>111</v>
      </c>
      <c r="G5" s="492"/>
      <c r="H5" s="492" t="s">
        <v>136</v>
      </c>
      <c r="I5" s="492"/>
      <c r="J5" s="492" t="s">
        <v>186</v>
      </c>
      <c r="K5" s="492"/>
    </row>
    <row r="6" spans="2:15" ht="15.75" x14ac:dyDescent="0.25">
      <c r="B6" s="490"/>
      <c r="C6" s="492"/>
      <c r="D6" s="551" t="s">
        <v>187</v>
      </c>
      <c r="E6" s="551" t="s">
        <v>188</v>
      </c>
      <c r="F6" s="551" t="s">
        <v>187</v>
      </c>
      <c r="G6" s="551" t="s">
        <v>188</v>
      </c>
      <c r="H6" s="551" t="s">
        <v>187</v>
      </c>
      <c r="I6" s="551" t="s">
        <v>188</v>
      </c>
      <c r="J6" s="123" t="s">
        <v>98</v>
      </c>
      <c r="K6" s="123" t="s">
        <v>99</v>
      </c>
    </row>
    <row r="7" spans="2:15" x14ac:dyDescent="0.25">
      <c r="B7" s="124">
        <v>1</v>
      </c>
      <c r="C7" s="125">
        <v>2</v>
      </c>
      <c r="D7" s="125">
        <v>3</v>
      </c>
      <c r="E7" s="125">
        <v>4</v>
      </c>
      <c r="F7" s="125">
        <v>5</v>
      </c>
      <c r="G7" s="125">
        <v>6</v>
      </c>
      <c r="H7" s="125">
        <v>7</v>
      </c>
      <c r="I7" s="125">
        <v>8</v>
      </c>
      <c r="J7" s="125">
        <v>9</v>
      </c>
      <c r="K7" s="125">
        <v>10</v>
      </c>
    </row>
    <row r="8" spans="2:15" ht="20.100000000000001" customHeight="1" x14ac:dyDescent="0.25">
      <c r="B8" s="126" t="s">
        <v>62</v>
      </c>
      <c r="C8" s="524" t="s">
        <v>453</v>
      </c>
      <c r="D8" s="128">
        <v>11196133</v>
      </c>
      <c r="E8" s="129">
        <f>D8/D$15*100</f>
        <v>57.669534622273666</v>
      </c>
      <c r="F8" s="128">
        <v>12948828</v>
      </c>
      <c r="G8" s="129">
        <f>F8/F$15*100</f>
        <v>65.860937328180228</v>
      </c>
      <c r="H8" s="128">
        <v>14755459</v>
      </c>
      <c r="I8" s="129">
        <f>H8/H15*100</f>
        <v>69.65066052545221</v>
      </c>
      <c r="J8" s="130">
        <f>F8/D8*100</f>
        <v>115.65446748444306</v>
      </c>
      <c r="K8" s="130">
        <f>H8/F8*100</f>
        <v>113.95208122310375</v>
      </c>
      <c r="M8" s="19"/>
      <c r="N8" s="77"/>
      <c r="O8" s="19"/>
    </row>
    <row r="9" spans="2:15" ht="20.100000000000001" customHeight="1" x14ac:dyDescent="0.25">
      <c r="B9" s="126" t="s">
        <v>63</v>
      </c>
      <c r="C9" s="524" t="s">
        <v>454</v>
      </c>
      <c r="D9" s="128">
        <v>855191</v>
      </c>
      <c r="E9" s="129">
        <f t="shared" ref="E9:E14" si="0">D9/D$15*100</f>
        <v>4.404955441593704</v>
      </c>
      <c r="F9" s="128">
        <v>989184</v>
      </c>
      <c r="G9" s="129">
        <f t="shared" ref="G9:G14" si="1">F9/F$15*100</f>
        <v>5.0312341340883222</v>
      </c>
      <c r="H9" s="128">
        <v>986253</v>
      </c>
      <c r="I9" s="129">
        <f>H9/H15*100</f>
        <v>4.6554412773746199</v>
      </c>
      <c r="J9" s="130">
        <f t="shared" ref="J9:J15" si="2">F9/D9*100</f>
        <v>115.66819575977765</v>
      </c>
      <c r="K9" s="130">
        <f t="shared" ref="K9:K15" si="3">H9/F9*100</f>
        <v>99.703695166925471</v>
      </c>
      <c r="M9" s="19"/>
      <c r="N9" s="77"/>
      <c r="O9" s="19"/>
    </row>
    <row r="10" spans="2:15" ht="20.100000000000001" customHeight="1" x14ac:dyDescent="0.25">
      <c r="B10" s="126" t="s">
        <v>64</v>
      </c>
      <c r="C10" s="524" t="s">
        <v>455</v>
      </c>
      <c r="D10" s="128">
        <v>3175998</v>
      </c>
      <c r="E10" s="129">
        <f t="shared" si="0"/>
        <v>16.359070280897157</v>
      </c>
      <c r="F10" s="128">
        <v>2153403</v>
      </c>
      <c r="G10" s="129">
        <f t="shared" si="1"/>
        <v>10.95273950857292</v>
      </c>
      <c r="H10" s="128">
        <v>2157949</v>
      </c>
      <c r="I10" s="129">
        <f>H10/H15*100</f>
        <v>10.186235021915556</v>
      </c>
      <c r="J10" s="130">
        <f t="shared" si="2"/>
        <v>67.802404157685231</v>
      </c>
      <c r="K10" s="130">
        <f t="shared" si="3"/>
        <v>100.21110772112792</v>
      </c>
      <c r="M10" s="19"/>
      <c r="N10" s="77"/>
      <c r="O10" s="19"/>
    </row>
    <row r="11" spans="2:15" ht="20.100000000000001" customHeight="1" x14ac:dyDescent="0.25">
      <c r="B11" s="553" t="s">
        <v>458</v>
      </c>
      <c r="C11" s="553"/>
      <c r="D11" s="131">
        <f>SUM(D8:D10)</f>
        <v>15227322</v>
      </c>
      <c r="E11" s="205">
        <f t="shared" si="0"/>
        <v>78.43356034476453</v>
      </c>
      <c r="F11" s="131">
        <f>SUM(F8:F10)</f>
        <v>16091415</v>
      </c>
      <c r="G11" s="205">
        <f t="shared" si="1"/>
        <v>81.844910970841468</v>
      </c>
      <c r="H11" s="131">
        <f>SUM(H8:H10)</f>
        <v>17899661</v>
      </c>
      <c r="I11" s="205">
        <f>H11/H15*100</f>
        <v>84.492336824742395</v>
      </c>
      <c r="J11" s="132">
        <f t="shared" si="2"/>
        <v>105.67462223495372</v>
      </c>
      <c r="K11" s="421">
        <f t="shared" si="3"/>
        <v>111.23733369625977</v>
      </c>
      <c r="M11" s="19"/>
      <c r="N11" s="77"/>
      <c r="O11" s="19"/>
    </row>
    <row r="12" spans="2:15" ht="20.100000000000001" customHeight="1" x14ac:dyDescent="0.25">
      <c r="B12" s="126" t="s">
        <v>65</v>
      </c>
      <c r="C12" s="552" t="s">
        <v>456</v>
      </c>
      <c r="D12" s="128">
        <v>3983643</v>
      </c>
      <c r="E12" s="129">
        <f t="shared" si="0"/>
        <v>20.519123693089224</v>
      </c>
      <c r="F12" s="128">
        <v>3388072</v>
      </c>
      <c r="G12" s="129">
        <f t="shared" si="1"/>
        <v>17.232570982899936</v>
      </c>
      <c r="H12" s="128">
        <v>3174184</v>
      </c>
      <c r="I12" s="129">
        <f>H12/H15*100</f>
        <v>14.983201283628114</v>
      </c>
      <c r="J12" s="130">
        <f t="shared" si="2"/>
        <v>85.049589031948898</v>
      </c>
      <c r="K12" s="130">
        <f t="shared" si="3"/>
        <v>93.687029083207207</v>
      </c>
      <c r="M12" s="35"/>
      <c r="N12" s="77"/>
      <c r="O12" s="35"/>
    </row>
    <row r="13" spans="2:15" ht="20.100000000000001" customHeight="1" x14ac:dyDescent="0.25">
      <c r="B13" s="126" t="s">
        <v>66</v>
      </c>
      <c r="C13" s="552" t="s">
        <v>457</v>
      </c>
      <c r="D13" s="128">
        <v>203329</v>
      </c>
      <c r="E13" s="129">
        <f t="shared" si="0"/>
        <v>1.0473159621462413</v>
      </c>
      <c r="F13" s="128">
        <v>181375</v>
      </c>
      <c r="G13" s="129">
        <f t="shared" si="1"/>
        <v>0.92251804625860245</v>
      </c>
      <c r="H13" s="128">
        <v>111107</v>
      </c>
      <c r="I13" s="129">
        <f>H13/H15*100</f>
        <v>0.52446189162949253</v>
      </c>
      <c r="J13" s="130">
        <f t="shared" si="2"/>
        <v>89.202720713720126</v>
      </c>
      <c r="K13" s="130">
        <f t="shared" si="3"/>
        <v>61.25816678152998</v>
      </c>
      <c r="M13" s="19"/>
      <c r="N13" s="77"/>
      <c r="O13" s="19"/>
    </row>
    <row r="14" spans="2:15" ht="20.100000000000001" customHeight="1" x14ac:dyDescent="0.25">
      <c r="B14" s="553" t="s">
        <v>459</v>
      </c>
      <c r="C14" s="553"/>
      <c r="D14" s="131">
        <f>SUM(D12:D13)</f>
        <v>4186972</v>
      </c>
      <c r="E14" s="205">
        <f t="shared" si="0"/>
        <v>21.566439655235467</v>
      </c>
      <c r="F14" s="131">
        <f>SUM(F12:F13)</f>
        <v>3569447</v>
      </c>
      <c r="G14" s="205">
        <f t="shared" si="1"/>
        <v>18.155089029158539</v>
      </c>
      <c r="H14" s="131">
        <f>SUM(H12:H13)</f>
        <v>3285291</v>
      </c>
      <c r="I14" s="205">
        <f>H14/H15*100</f>
        <v>15.507663175257608</v>
      </c>
      <c r="J14" s="132">
        <f t="shared" si="2"/>
        <v>85.251274668185033</v>
      </c>
      <c r="K14" s="132">
        <f t="shared" si="3"/>
        <v>92.039215038071717</v>
      </c>
      <c r="M14" s="19"/>
      <c r="N14" s="77"/>
      <c r="O14" s="19"/>
    </row>
    <row r="15" spans="2:15" ht="20.100000000000001" customHeight="1" x14ac:dyDescent="0.25">
      <c r="B15" s="492" t="s">
        <v>452</v>
      </c>
      <c r="C15" s="492"/>
      <c r="D15" s="131">
        <f t="shared" ref="D15:G15" si="4">D11+D14</f>
        <v>19414294</v>
      </c>
      <c r="E15" s="132">
        <f t="shared" si="4"/>
        <v>100</v>
      </c>
      <c r="F15" s="131">
        <f t="shared" si="4"/>
        <v>19660862</v>
      </c>
      <c r="G15" s="123">
        <f t="shared" si="4"/>
        <v>100</v>
      </c>
      <c r="H15" s="131">
        <f>H11+H14</f>
        <v>21184952</v>
      </c>
      <c r="I15" s="132">
        <f>I11+I14</f>
        <v>100</v>
      </c>
      <c r="J15" s="132">
        <f t="shared" si="2"/>
        <v>101.27003330638755</v>
      </c>
      <c r="K15" s="132">
        <f t="shared" si="3"/>
        <v>107.75189816194224</v>
      </c>
      <c r="M15" s="19"/>
      <c r="N15" s="77"/>
      <c r="O15" s="19"/>
    </row>
    <row r="16" spans="2:15" x14ac:dyDescent="0.25">
      <c r="I16" s="37"/>
    </row>
    <row r="18" spans="4:11" x14ac:dyDescent="0.25">
      <c r="D18" s="19"/>
      <c r="E18" s="72"/>
      <c r="F18" s="19"/>
      <c r="G18" s="72"/>
    </row>
    <row r="19" spans="4:11" x14ac:dyDescent="0.25">
      <c r="D19" s="431"/>
      <c r="E19" s="432"/>
      <c r="F19" s="431"/>
      <c r="G19" s="432"/>
      <c r="H19" s="431"/>
      <c r="I19" s="432"/>
      <c r="J19" s="432"/>
      <c r="K19" s="432"/>
    </row>
    <row r="20" spans="4:11" x14ac:dyDescent="0.25">
      <c r="D20" s="431"/>
      <c r="E20" s="433"/>
      <c r="F20" s="434"/>
      <c r="G20" s="433"/>
      <c r="H20" s="434"/>
      <c r="I20" s="433"/>
      <c r="J20" s="433"/>
      <c r="K20" s="433"/>
    </row>
    <row r="21" spans="4:11" x14ac:dyDescent="0.25">
      <c r="D21" s="431"/>
      <c r="E21" s="433"/>
      <c r="F21" s="434"/>
      <c r="G21" s="433"/>
      <c r="H21" s="434"/>
      <c r="I21" s="433"/>
      <c r="J21" s="433"/>
      <c r="K21" s="433"/>
    </row>
    <row r="22" spans="4:11" x14ac:dyDescent="0.25">
      <c r="D22" s="431"/>
      <c r="E22" s="432"/>
      <c r="F22" s="431"/>
      <c r="G22" s="432"/>
      <c r="H22" s="431"/>
      <c r="I22" s="432"/>
      <c r="J22" s="432"/>
      <c r="K22" s="432"/>
    </row>
    <row r="23" spans="4:11" x14ac:dyDescent="0.25">
      <c r="D23" s="431"/>
      <c r="E23" s="433"/>
      <c r="F23" s="434"/>
      <c r="G23" s="433"/>
      <c r="H23" s="434"/>
      <c r="I23" s="433"/>
      <c r="J23" s="433"/>
      <c r="K23" s="433"/>
    </row>
    <row r="24" spans="4:11" x14ac:dyDescent="0.25">
      <c r="D24" s="431"/>
      <c r="E24" s="433"/>
      <c r="F24" s="434"/>
      <c r="G24" s="433"/>
      <c r="H24" s="434"/>
      <c r="I24" s="433"/>
      <c r="J24" s="433"/>
      <c r="K24" s="433"/>
    </row>
    <row r="25" spans="4:11" x14ac:dyDescent="0.25">
      <c r="D25" s="431"/>
      <c r="E25" s="432"/>
      <c r="F25" s="431"/>
      <c r="G25" s="432"/>
      <c r="H25" s="431"/>
      <c r="I25" s="432"/>
      <c r="J25" s="432"/>
      <c r="K25" s="432"/>
    </row>
    <row r="26" spans="4:11" x14ac:dyDescent="0.25">
      <c r="D26" s="431"/>
      <c r="E26" s="432"/>
      <c r="F26" s="431"/>
      <c r="G26" s="432"/>
      <c r="H26" s="431"/>
      <c r="I26" s="432"/>
      <c r="J26" s="432"/>
      <c r="K26" s="432"/>
    </row>
  </sheetData>
  <mergeCells count="10">
    <mergeCell ref="F5:G5"/>
    <mergeCell ref="H5:I5"/>
    <mergeCell ref="B4:K4"/>
    <mergeCell ref="B5:B6"/>
    <mergeCell ref="J5:K5"/>
    <mergeCell ref="B11:C11"/>
    <mergeCell ref="B14:C14"/>
    <mergeCell ref="B15:C15"/>
    <mergeCell ref="C5:C6"/>
    <mergeCell ref="D5:E5"/>
  </mergeCells>
  <pageMargins left="0.7" right="0.7" top="0.75" bottom="0.75" header="0.3" footer="0.3"/>
  <pageSetup scale="71" fitToHeight="0" orientation="landscape" r:id="rId1"/>
  <ignoredErrors>
    <ignoredError sqref="D11 H11" formulaRange="1"/>
    <ignoredError sqref="E11 G11 F14:G14 E14" formula="1"/>
    <ignoredError sqref="F11" formula="1" formulaRange="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5"/>
  <sheetViews>
    <sheetView workbookViewId="0">
      <selection activeCell="C22" sqref="C22"/>
    </sheetView>
  </sheetViews>
  <sheetFormatPr defaultRowHeight="15" x14ac:dyDescent="0.25"/>
  <cols>
    <col min="3" max="3" width="53.85546875" customWidth="1"/>
    <col min="4" max="4" width="20.42578125" customWidth="1"/>
    <col min="5" max="5" width="22.85546875" customWidth="1"/>
    <col min="6" max="6" width="21.5703125" customWidth="1"/>
  </cols>
  <sheetData>
    <row r="3" spans="2:10" ht="16.5" thickBot="1" x14ac:dyDescent="0.3">
      <c r="B3" s="110"/>
      <c r="C3" s="110"/>
      <c r="D3" s="112"/>
      <c r="E3" s="112"/>
      <c r="F3" s="197" t="s">
        <v>77</v>
      </c>
    </row>
    <row r="4" spans="2:10" ht="24.95" customHeight="1" thickTop="1" x14ac:dyDescent="0.25">
      <c r="B4" s="495" t="s">
        <v>467</v>
      </c>
      <c r="C4" s="495"/>
      <c r="D4" s="495"/>
      <c r="E4" s="495"/>
      <c r="F4" s="495"/>
    </row>
    <row r="5" spans="2:10" ht="15.75" x14ac:dyDescent="0.25">
      <c r="B5" s="224" t="s">
        <v>158</v>
      </c>
      <c r="C5" s="123" t="s">
        <v>466</v>
      </c>
      <c r="D5" s="123" t="s">
        <v>54</v>
      </c>
      <c r="E5" s="123" t="s">
        <v>111</v>
      </c>
      <c r="F5" s="123" t="s">
        <v>136</v>
      </c>
    </row>
    <row r="6" spans="2:10" x14ac:dyDescent="0.25">
      <c r="B6" s="144">
        <v>1</v>
      </c>
      <c r="C6" s="125">
        <v>2</v>
      </c>
      <c r="D6" s="125">
        <v>3</v>
      </c>
      <c r="E6" s="125">
        <v>4</v>
      </c>
      <c r="F6" s="125">
        <v>5</v>
      </c>
    </row>
    <row r="7" spans="2:10" ht="15.75" x14ac:dyDescent="0.25">
      <c r="B7" s="137" t="s">
        <v>62</v>
      </c>
      <c r="C7" s="554" t="s">
        <v>461</v>
      </c>
      <c r="D7" s="140">
        <v>31.9</v>
      </c>
      <c r="E7" s="129">
        <v>31.297221463271274</v>
      </c>
      <c r="F7" s="129">
        <v>31.942775192521246</v>
      </c>
      <c r="H7" s="77"/>
      <c r="I7" s="77"/>
      <c r="J7" s="77"/>
    </row>
    <row r="8" spans="2:10" ht="15.75" x14ac:dyDescent="0.25">
      <c r="B8" s="137" t="s">
        <v>63</v>
      </c>
      <c r="C8" s="478" t="s">
        <v>462</v>
      </c>
      <c r="D8" s="140">
        <v>49.2</v>
      </c>
      <c r="E8" s="129">
        <v>45.875589204332485</v>
      </c>
      <c r="F8" s="129">
        <v>44.571369107129541</v>
      </c>
      <c r="H8" s="77"/>
      <c r="I8" s="77"/>
      <c r="J8" s="77"/>
    </row>
    <row r="9" spans="2:10" ht="15.75" x14ac:dyDescent="0.25">
      <c r="B9" s="137" t="s">
        <v>64</v>
      </c>
      <c r="C9" s="478" t="s">
        <v>463</v>
      </c>
      <c r="D9" s="140">
        <v>75.400000000000006</v>
      </c>
      <c r="E9" s="129">
        <v>78.880384604189686</v>
      </c>
      <c r="F9" s="129">
        <v>82.255206879060623</v>
      </c>
      <c r="H9" s="77"/>
      <c r="I9" s="77"/>
      <c r="J9" s="77"/>
    </row>
    <row r="10" spans="2:10" ht="15.75" x14ac:dyDescent="0.25">
      <c r="B10" s="137" t="s">
        <v>65</v>
      </c>
      <c r="C10" s="555" t="s">
        <v>464</v>
      </c>
      <c r="D10" s="140">
        <v>75.099999999999994</v>
      </c>
      <c r="E10" s="129">
        <v>74.516996747870579</v>
      </c>
      <c r="F10" s="129">
        <v>72.349305525803615</v>
      </c>
      <c r="H10" s="77"/>
      <c r="I10" s="77"/>
      <c r="J10" s="77"/>
    </row>
    <row r="11" spans="2:10" ht="15.75" x14ac:dyDescent="0.25">
      <c r="B11" s="137" t="s">
        <v>66</v>
      </c>
      <c r="C11" s="555" t="s">
        <v>465</v>
      </c>
      <c r="D11" s="140">
        <v>74.400000000000006</v>
      </c>
      <c r="E11" s="129">
        <v>73.844806777140022</v>
      </c>
      <c r="F11" s="129">
        <v>71.801552929966519</v>
      </c>
      <c r="H11" s="77"/>
      <c r="I11" s="77"/>
      <c r="J11" s="77"/>
    </row>
    <row r="12" spans="2:10" ht="15.75" x14ac:dyDescent="0.25">
      <c r="B12" s="149"/>
      <c r="C12" s="150"/>
      <c r="D12" s="150"/>
      <c r="E12" s="150"/>
      <c r="F12" s="150"/>
    </row>
    <row r="13" spans="2:10" ht="32.25" customHeight="1" x14ac:dyDescent="0.25">
      <c r="B13" s="556" t="s">
        <v>468</v>
      </c>
      <c r="C13" s="556"/>
      <c r="D13" s="556"/>
      <c r="E13" s="556"/>
      <c r="F13" s="556"/>
      <c r="G13" s="2"/>
    </row>
    <row r="14" spans="2:10" ht="15.75" x14ac:dyDescent="0.25">
      <c r="B14" s="557" t="s">
        <v>469</v>
      </c>
      <c r="C14" s="558"/>
      <c r="D14" s="559"/>
      <c r="E14" s="559"/>
      <c r="F14" s="559"/>
      <c r="G14" s="2"/>
    </row>
    <row r="15" spans="2:10" ht="15.75" x14ac:dyDescent="0.25">
      <c r="C15" s="2"/>
      <c r="D15" s="2"/>
      <c r="E15" s="2"/>
      <c r="F15" s="2"/>
      <c r="G15" s="2"/>
    </row>
  </sheetData>
  <mergeCells count="2">
    <mergeCell ref="B4:F4"/>
    <mergeCell ref="B13:F13"/>
  </mergeCell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33"/>
  <sheetViews>
    <sheetView topLeftCell="A4" workbookViewId="0">
      <selection activeCell="C13" sqref="C13"/>
    </sheetView>
  </sheetViews>
  <sheetFormatPr defaultRowHeight="15" x14ac:dyDescent="0.25"/>
  <cols>
    <col min="2" max="2" width="8.140625" customWidth="1"/>
    <col min="3" max="3" width="44.85546875" customWidth="1"/>
    <col min="4" max="4" width="19.140625" customWidth="1"/>
    <col min="5" max="5" width="18.42578125" customWidth="1"/>
    <col min="6" max="6" width="15" customWidth="1"/>
    <col min="7" max="7" width="13.85546875" customWidth="1"/>
    <col min="8" max="8" width="15.85546875" customWidth="1"/>
    <col min="10" max="10" width="14.42578125" customWidth="1"/>
    <col min="11" max="12" width="15.28515625" bestFit="1" customWidth="1"/>
    <col min="13" max="13" width="9" bestFit="1" customWidth="1"/>
    <col min="14" max="14" width="14.42578125" customWidth="1"/>
  </cols>
  <sheetData>
    <row r="3" spans="2:15" ht="16.5" thickBot="1" x14ac:dyDescent="0.3">
      <c r="B3" s="152"/>
      <c r="C3" s="152"/>
      <c r="D3" s="155"/>
      <c r="E3" s="155"/>
      <c r="F3" s="155"/>
      <c r="G3" s="155"/>
      <c r="H3" s="209" t="s">
        <v>184</v>
      </c>
    </row>
    <row r="4" spans="2:15" ht="24.95" customHeight="1" thickTop="1" x14ac:dyDescent="0.25">
      <c r="B4" s="495" t="s">
        <v>470</v>
      </c>
      <c r="C4" s="495"/>
      <c r="D4" s="495"/>
      <c r="E4" s="495"/>
      <c r="F4" s="495"/>
      <c r="G4" s="495"/>
      <c r="H4" s="495"/>
    </row>
    <row r="5" spans="2:15" ht="15.75" x14ac:dyDescent="0.25">
      <c r="B5" s="490" t="s">
        <v>158</v>
      </c>
      <c r="C5" s="492" t="s">
        <v>176</v>
      </c>
      <c r="D5" s="123" t="s">
        <v>115</v>
      </c>
      <c r="E5" s="123" t="s">
        <v>111</v>
      </c>
      <c r="F5" s="123" t="s">
        <v>136</v>
      </c>
      <c r="G5" s="492" t="s">
        <v>186</v>
      </c>
      <c r="H5" s="492"/>
    </row>
    <row r="6" spans="2:15" ht="15.75" x14ac:dyDescent="0.25">
      <c r="B6" s="490"/>
      <c r="C6" s="492"/>
      <c r="D6" s="123" t="s">
        <v>187</v>
      </c>
      <c r="E6" s="461" t="s">
        <v>187</v>
      </c>
      <c r="F6" s="461" t="s">
        <v>187</v>
      </c>
      <c r="G6" s="123" t="s">
        <v>9</v>
      </c>
      <c r="H6" s="123" t="s">
        <v>102</v>
      </c>
    </row>
    <row r="7" spans="2:15" ht="15.75" thickBot="1" x14ac:dyDescent="0.3">
      <c r="B7" s="124">
        <v>1</v>
      </c>
      <c r="C7" s="125">
        <v>2</v>
      </c>
      <c r="D7" s="125">
        <v>3</v>
      </c>
      <c r="E7" s="125">
        <v>4</v>
      </c>
      <c r="F7" s="125">
        <v>5</v>
      </c>
      <c r="G7" s="125">
        <v>6</v>
      </c>
      <c r="H7" s="125">
        <v>7</v>
      </c>
    </row>
    <row r="8" spans="2:15" ht="15.75" x14ac:dyDescent="0.25">
      <c r="B8" s="137"/>
      <c r="C8" s="562" t="s">
        <v>471</v>
      </c>
      <c r="D8" s="127"/>
      <c r="E8" s="127"/>
      <c r="F8" s="127"/>
      <c r="G8" s="127"/>
      <c r="H8" s="136"/>
    </row>
    <row r="9" spans="2:15" ht="15.75" x14ac:dyDescent="0.25">
      <c r="B9" s="137" t="s">
        <v>62</v>
      </c>
      <c r="C9" s="563" t="s">
        <v>472</v>
      </c>
      <c r="D9" s="133">
        <v>10586283</v>
      </c>
      <c r="E9" s="133">
        <v>10981471</v>
      </c>
      <c r="F9" s="133">
        <v>11876470</v>
      </c>
      <c r="G9" s="130">
        <f>E9/D9*100</f>
        <v>103.73301941767474</v>
      </c>
      <c r="H9" s="130">
        <f>F9/E9*100</f>
        <v>108.15008298979254</v>
      </c>
      <c r="J9" s="19"/>
      <c r="K9" s="19"/>
      <c r="L9" s="19"/>
      <c r="M9" s="77"/>
      <c r="N9" s="77"/>
      <c r="O9" s="77"/>
    </row>
    <row r="10" spans="2:15" ht="15.75" x14ac:dyDescent="0.25">
      <c r="B10" s="137" t="s">
        <v>63</v>
      </c>
      <c r="C10" s="563" t="s">
        <v>473</v>
      </c>
      <c r="D10" s="133">
        <v>11624766</v>
      </c>
      <c r="E10" s="133">
        <v>13510009</v>
      </c>
      <c r="F10" s="133">
        <v>15288271</v>
      </c>
      <c r="G10" s="130">
        <f>E10/D10*100</f>
        <v>116.2174705280089</v>
      </c>
      <c r="H10" s="130">
        <f t="shared" ref="H10:H26" si="0">F10/E10*100</f>
        <v>113.16255229733747</v>
      </c>
      <c r="J10" s="19"/>
      <c r="K10" s="19"/>
      <c r="L10" s="19"/>
      <c r="M10" s="77"/>
      <c r="N10" s="77"/>
      <c r="O10" s="77"/>
    </row>
    <row r="11" spans="2:15" ht="15.75" x14ac:dyDescent="0.25">
      <c r="B11" s="137" t="s">
        <v>64</v>
      </c>
      <c r="C11" s="563" t="s">
        <v>474</v>
      </c>
      <c r="D11" s="133">
        <f>D9-D10</f>
        <v>-1038483</v>
      </c>
      <c r="E11" s="133">
        <f>E9-E10</f>
        <v>-2528538</v>
      </c>
      <c r="F11" s="133">
        <f>F9-F10</f>
        <v>-3411801</v>
      </c>
      <c r="G11" s="140" t="s">
        <v>23</v>
      </c>
      <c r="H11" s="130" t="s">
        <v>23</v>
      </c>
      <c r="J11" s="19"/>
      <c r="K11" s="19"/>
      <c r="L11" s="19"/>
      <c r="M11" s="77"/>
      <c r="N11" s="77"/>
      <c r="O11" s="77"/>
    </row>
    <row r="12" spans="2:15" ht="15.75" customHeight="1" x14ac:dyDescent="0.25">
      <c r="B12" s="137"/>
      <c r="C12" s="564" t="s">
        <v>475</v>
      </c>
      <c r="D12" s="240"/>
      <c r="E12" s="140"/>
      <c r="F12" s="140"/>
      <c r="G12" s="140"/>
      <c r="H12" s="130"/>
      <c r="J12" s="77"/>
      <c r="K12" s="77"/>
      <c r="L12" s="77"/>
      <c r="M12" s="77"/>
      <c r="N12" s="77"/>
      <c r="O12" s="77"/>
    </row>
    <row r="13" spans="2:15" ht="15.75" x14ac:dyDescent="0.25">
      <c r="B13" s="137" t="s">
        <v>56</v>
      </c>
      <c r="C13" s="565" t="s">
        <v>476</v>
      </c>
      <c r="D13" s="241">
        <f>D9/D10</f>
        <v>0.9106663308319497</v>
      </c>
      <c r="E13" s="241">
        <f>E9/E10</f>
        <v>0.81283965095804156</v>
      </c>
      <c r="F13" s="241">
        <f>F9/F10</f>
        <v>0.77683539230826038</v>
      </c>
      <c r="G13" s="136"/>
      <c r="H13" s="130"/>
      <c r="J13" s="31"/>
      <c r="K13" s="31"/>
      <c r="L13" s="31"/>
      <c r="M13" s="77"/>
      <c r="N13" s="77"/>
      <c r="O13" s="77"/>
    </row>
    <row r="14" spans="2:15" ht="15.75" x14ac:dyDescent="0.25">
      <c r="B14" s="137" t="s">
        <v>57</v>
      </c>
      <c r="C14" s="565" t="s">
        <v>477</v>
      </c>
      <c r="D14" s="140" t="s">
        <v>39</v>
      </c>
      <c r="E14" s="242">
        <v>0.65</v>
      </c>
      <c r="F14" s="241">
        <v>0.65</v>
      </c>
      <c r="G14" s="136"/>
      <c r="H14" s="130"/>
      <c r="J14" s="31"/>
      <c r="K14" s="31"/>
      <c r="L14" s="31"/>
      <c r="M14" s="77"/>
      <c r="N14" s="77"/>
      <c r="O14" s="77"/>
    </row>
    <row r="15" spans="2:15" ht="15.75" customHeight="1" x14ac:dyDescent="0.25">
      <c r="B15" s="560" t="s">
        <v>478</v>
      </c>
      <c r="C15" s="560"/>
      <c r="D15" s="243">
        <f>D13-D14</f>
        <v>6.0666330831949722E-2</v>
      </c>
      <c r="E15" s="243">
        <f>E13-E14</f>
        <v>0.16283965095804154</v>
      </c>
      <c r="F15" s="243">
        <f>F13-F14</f>
        <v>0.12683539230826035</v>
      </c>
      <c r="G15" s="244"/>
      <c r="H15" s="132"/>
      <c r="J15" s="31"/>
      <c r="K15" s="31"/>
      <c r="L15" s="31"/>
      <c r="M15" s="77"/>
      <c r="N15" s="77"/>
      <c r="O15" s="77"/>
    </row>
    <row r="16" spans="2:15" ht="16.350000000000001" customHeight="1" x14ac:dyDescent="0.25">
      <c r="B16" s="137"/>
      <c r="C16" s="530" t="s">
        <v>479</v>
      </c>
      <c r="D16" s="140"/>
      <c r="E16" s="140"/>
      <c r="F16" s="140"/>
      <c r="G16" s="140"/>
      <c r="H16" s="130"/>
      <c r="J16" s="77"/>
      <c r="K16" s="77"/>
      <c r="L16" s="77"/>
      <c r="M16" s="77"/>
      <c r="N16" s="77"/>
      <c r="O16" s="77"/>
    </row>
    <row r="17" spans="2:15" ht="15.75" x14ac:dyDescent="0.25">
      <c r="B17" s="137" t="s">
        <v>62</v>
      </c>
      <c r="C17" s="531" t="s">
        <v>472</v>
      </c>
      <c r="D17" s="133">
        <v>11648306</v>
      </c>
      <c r="E17" s="133">
        <v>12065528</v>
      </c>
      <c r="F17" s="133">
        <v>13050687</v>
      </c>
      <c r="G17" s="130">
        <f>E17/D17*100</f>
        <v>103.58182554613519</v>
      </c>
      <c r="H17" s="130">
        <f t="shared" si="0"/>
        <v>108.1650715990216</v>
      </c>
      <c r="J17" s="19"/>
      <c r="K17" s="19"/>
      <c r="L17" s="19"/>
      <c r="M17" s="77"/>
      <c r="N17" s="77"/>
      <c r="O17" s="77"/>
    </row>
    <row r="18" spans="2:15" ht="15.75" x14ac:dyDescent="0.25">
      <c r="B18" s="137" t="s">
        <v>63</v>
      </c>
      <c r="C18" s="531" t="s">
        <v>473</v>
      </c>
      <c r="D18" s="133">
        <v>12367913</v>
      </c>
      <c r="E18" s="133">
        <v>14303357</v>
      </c>
      <c r="F18" s="133">
        <v>16112291</v>
      </c>
      <c r="G18" s="130">
        <f>E18/D18*100</f>
        <v>115.64891344238919</v>
      </c>
      <c r="H18" s="130">
        <f t="shared" si="0"/>
        <v>112.64691918128031</v>
      </c>
      <c r="J18" s="19"/>
      <c r="K18" s="19"/>
      <c r="L18" s="19"/>
      <c r="M18" s="77"/>
      <c r="N18" s="77"/>
      <c r="O18" s="77"/>
    </row>
    <row r="19" spans="2:15" ht="15.75" x14ac:dyDescent="0.25">
      <c r="B19" s="137" t="s">
        <v>64</v>
      </c>
      <c r="C19" s="531" t="s">
        <v>474</v>
      </c>
      <c r="D19" s="133">
        <f>D17-D18</f>
        <v>-719607</v>
      </c>
      <c r="E19" s="133">
        <f>E17-E18</f>
        <v>-2237829</v>
      </c>
      <c r="F19" s="133">
        <f>F17-F18</f>
        <v>-3061604</v>
      </c>
      <c r="G19" s="140" t="s">
        <v>23</v>
      </c>
      <c r="H19" s="130" t="s">
        <v>23</v>
      </c>
      <c r="J19" s="19"/>
      <c r="K19" s="19"/>
      <c r="L19" s="19"/>
      <c r="M19" s="77"/>
      <c r="N19" s="77"/>
      <c r="O19" s="77"/>
    </row>
    <row r="20" spans="2:15" ht="15.75" customHeight="1" x14ac:dyDescent="0.25">
      <c r="B20" s="137"/>
      <c r="C20" s="561" t="s">
        <v>475</v>
      </c>
      <c r="D20" s="240"/>
      <c r="E20" s="140"/>
      <c r="F20" s="140"/>
      <c r="G20" s="140"/>
      <c r="H20" s="130"/>
      <c r="J20" s="77"/>
      <c r="K20" s="77"/>
      <c r="L20" s="77"/>
      <c r="M20" s="77"/>
      <c r="N20" s="77"/>
      <c r="O20" s="77"/>
    </row>
    <row r="21" spans="2:15" ht="15.75" x14ac:dyDescent="0.25">
      <c r="B21" s="137" t="s">
        <v>56</v>
      </c>
      <c r="C21" s="531" t="s">
        <v>476</v>
      </c>
      <c r="D21" s="241">
        <f>D17/D18</f>
        <v>0.94181661853539878</v>
      </c>
      <c r="E21" s="241">
        <f>E17/E18</f>
        <v>0.84354519012564677</v>
      </c>
      <c r="F21" s="241">
        <f>F17/F18</f>
        <v>0.80998332266963158</v>
      </c>
      <c r="G21" s="136"/>
      <c r="H21" s="130"/>
      <c r="J21" s="31"/>
      <c r="K21" s="31"/>
      <c r="L21" s="31"/>
      <c r="M21" s="77"/>
      <c r="N21" s="77"/>
      <c r="O21" s="77"/>
    </row>
    <row r="22" spans="2:15" ht="15.75" x14ac:dyDescent="0.25">
      <c r="B22" s="137" t="s">
        <v>57</v>
      </c>
      <c r="C22" s="531" t="s">
        <v>477</v>
      </c>
      <c r="D22" s="140" t="s">
        <v>40</v>
      </c>
      <c r="E22" s="242">
        <v>0.6</v>
      </c>
      <c r="F22" s="241">
        <v>0.6</v>
      </c>
      <c r="G22" s="136"/>
      <c r="H22" s="130"/>
      <c r="J22" s="31"/>
      <c r="K22" s="31"/>
      <c r="L22" s="31"/>
      <c r="M22" s="77"/>
      <c r="N22" s="77"/>
      <c r="O22" s="77"/>
    </row>
    <row r="23" spans="2:15" ht="15.6" customHeight="1" x14ac:dyDescent="0.25">
      <c r="B23" s="560" t="s">
        <v>478</v>
      </c>
      <c r="C23" s="560"/>
      <c r="D23" s="243">
        <f>D21-D22</f>
        <v>0.14181661853539873</v>
      </c>
      <c r="E23" s="243">
        <f>E21-E22</f>
        <v>0.24354519012564679</v>
      </c>
      <c r="F23" s="243">
        <f>F21-F22</f>
        <v>0.2099833226696316</v>
      </c>
      <c r="G23" s="244"/>
      <c r="H23" s="132"/>
      <c r="J23" s="31"/>
      <c r="K23" s="31"/>
      <c r="L23" s="31"/>
      <c r="M23" s="77"/>
      <c r="N23" s="77"/>
      <c r="O23" s="77"/>
    </row>
    <row r="24" spans="2:15" ht="16.5" customHeight="1" x14ac:dyDescent="0.25">
      <c r="B24" s="137"/>
      <c r="C24" s="530" t="s">
        <v>480</v>
      </c>
      <c r="D24" s="140"/>
      <c r="E24" s="140"/>
      <c r="F24" s="140"/>
      <c r="G24" s="140"/>
      <c r="H24" s="130"/>
      <c r="J24" s="77"/>
      <c r="K24" s="77"/>
      <c r="L24" s="77"/>
      <c r="M24" s="77"/>
      <c r="N24" s="77"/>
      <c r="O24" s="77"/>
    </row>
    <row r="25" spans="2:15" ht="15.75" x14ac:dyDescent="0.25">
      <c r="B25" s="137" t="s">
        <v>62</v>
      </c>
      <c r="C25" s="531" t="s">
        <v>472</v>
      </c>
      <c r="D25" s="133">
        <v>12992018</v>
      </c>
      <c r="E25" s="133">
        <v>13257364</v>
      </c>
      <c r="F25" s="133">
        <v>14327360</v>
      </c>
      <c r="G25" s="130">
        <f>E25/D25*100</f>
        <v>102.04237709646031</v>
      </c>
      <c r="H25" s="130">
        <f t="shared" si="0"/>
        <v>108.07095588534794</v>
      </c>
      <c r="J25" s="19"/>
      <c r="K25" s="19"/>
      <c r="L25" s="19"/>
      <c r="M25" s="77"/>
      <c r="N25" s="77"/>
      <c r="O25" s="77"/>
    </row>
    <row r="26" spans="2:15" ht="19.350000000000001" customHeight="1" x14ac:dyDescent="0.25">
      <c r="B26" s="137" t="s">
        <v>63</v>
      </c>
      <c r="C26" s="531" t="s">
        <v>473</v>
      </c>
      <c r="D26" s="133">
        <v>13550664</v>
      </c>
      <c r="E26" s="133">
        <v>15167836</v>
      </c>
      <c r="F26" s="133">
        <v>16976401</v>
      </c>
      <c r="G26" s="130">
        <f>E26/D26*100</f>
        <v>111.93426388551882</v>
      </c>
      <c r="H26" s="130">
        <f t="shared" si="0"/>
        <v>111.92368509258669</v>
      </c>
      <c r="J26" s="19"/>
      <c r="K26" s="19"/>
      <c r="L26" s="19"/>
      <c r="M26" s="77"/>
      <c r="N26" s="77"/>
      <c r="O26" s="77"/>
    </row>
    <row r="27" spans="2:15" ht="15.75" x14ac:dyDescent="0.25">
      <c r="B27" s="137" t="s">
        <v>64</v>
      </c>
      <c r="C27" s="531" t="s">
        <v>474</v>
      </c>
      <c r="D27" s="133">
        <f>D25-D26</f>
        <v>-558646</v>
      </c>
      <c r="E27" s="133">
        <f>E25-E26</f>
        <v>-1910472</v>
      </c>
      <c r="F27" s="133">
        <f>F25-F26</f>
        <v>-2649041</v>
      </c>
      <c r="G27" s="140" t="s">
        <v>23</v>
      </c>
      <c r="H27" s="130" t="s">
        <v>23</v>
      </c>
      <c r="J27" s="19"/>
      <c r="K27" s="19"/>
      <c r="L27" s="19"/>
      <c r="M27" s="77"/>
      <c r="N27" s="77"/>
      <c r="O27" s="77"/>
    </row>
    <row r="28" spans="2:15" ht="15.75" customHeight="1" x14ac:dyDescent="0.25">
      <c r="B28" s="137"/>
      <c r="C28" s="561" t="s">
        <v>475</v>
      </c>
      <c r="D28" s="240"/>
      <c r="E28" s="140"/>
      <c r="F28" s="140"/>
      <c r="G28" s="140"/>
      <c r="H28" s="130"/>
      <c r="J28" s="77"/>
      <c r="K28" s="77"/>
      <c r="L28" s="77"/>
      <c r="M28" s="77"/>
      <c r="N28" s="77"/>
      <c r="O28" s="77"/>
    </row>
    <row r="29" spans="2:15" ht="15" customHeight="1" x14ac:dyDescent="0.25">
      <c r="B29" s="137" t="s">
        <v>56</v>
      </c>
      <c r="C29" s="531" t="s">
        <v>476</v>
      </c>
      <c r="D29" s="241">
        <f>D25/D26</f>
        <v>0.95877353316413128</v>
      </c>
      <c r="E29" s="241">
        <f>E25/E26</f>
        <v>0.87404452421558354</v>
      </c>
      <c r="F29" s="241">
        <f>F25/F26</f>
        <v>0.84395744421918406</v>
      </c>
      <c r="G29" s="136"/>
      <c r="H29" s="130"/>
      <c r="J29" s="31"/>
      <c r="K29" s="31"/>
      <c r="L29" s="31"/>
      <c r="M29" s="77"/>
      <c r="N29" s="77"/>
      <c r="O29" s="77"/>
    </row>
    <row r="30" spans="2:15" ht="21" customHeight="1" x14ac:dyDescent="0.25">
      <c r="B30" s="137" t="s">
        <v>57</v>
      </c>
      <c r="C30" s="531" t="s">
        <v>477</v>
      </c>
      <c r="D30" s="140" t="s">
        <v>41</v>
      </c>
      <c r="E30" s="242">
        <v>0.55000000000000004</v>
      </c>
      <c r="F30" s="241">
        <v>0.55000000000000004</v>
      </c>
      <c r="G30" s="136"/>
      <c r="H30" s="130"/>
      <c r="J30" s="31"/>
      <c r="K30" s="31"/>
      <c r="L30" s="31"/>
      <c r="M30" s="77"/>
      <c r="N30" s="77"/>
      <c r="O30" s="77"/>
    </row>
    <row r="31" spans="2:15" ht="18.75" customHeight="1" x14ac:dyDescent="0.25">
      <c r="B31" s="560" t="s">
        <v>478</v>
      </c>
      <c r="C31" s="560"/>
      <c r="D31" s="243">
        <f>D29-D30</f>
        <v>0.20877353316413128</v>
      </c>
      <c r="E31" s="243">
        <f>E29-E30</f>
        <v>0.3240445242155835</v>
      </c>
      <c r="F31" s="243">
        <f>F29-F30</f>
        <v>0.29395744421918402</v>
      </c>
      <c r="G31" s="245"/>
      <c r="H31" s="175"/>
      <c r="J31" s="31"/>
      <c r="K31" s="31"/>
      <c r="L31" s="31"/>
      <c r="M31" s="77"/>
      <c r="N31" s="77"/>
      <c r="O31" s="77"/>
    </row>
    <row r="33" spans="2:2" x14ac:dyDescent="0.25">
      <c r="B33" s="95" t="s">
        <v>129</v>
      </c>
    </row>
  </sheetData>
  <mergeCells count="7">
    <mergeCell ref="B4:H4"/>
    <mergeCell ref="B5:B6"/>
    <mergeCell ref="B15:C15"/>
    <mergeCell ref="B23:C23"/>
    <mergeCell ref="B31:C31"/>
    <mergeCell ref="C5:C6"/>
    <mergeCell ref="G5:H5"/>
  </mergeCells>
  <pageMargins left="0.7" right="0.7" top="0.75" bottom="0.75" header="0.3" footer="0.3"/>
  <pageSetup orientation="portrait" r:id="rId1"/>
  <ignoredErrors>
    <ignoredError sqref="D12:E12 D20:E20 D28:E28 D14 D16:E16 D22 D24:E24 D30" numberStoredAsText="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34"/>
  <sheetViews>
    <sheetView topLeftCell="A4" workbookViewId="0">
      <selection activeCell="J7" sqref="J7"/>
    </sheetView>
  </sheetViews>
  <sheetFormatPr defaultRowHeight="15" x14ac:dyDescent="0.25"/>
  <cols>
    <col min="2" max="2" width="7.28515625" customWidth="1"/>
    <col min="3" max="3" width="25.140625" customWidth="1"/>
    <col min="4" max="4" width="18.140625" customWidth="1"/>
    <col min="5" max="5" width="12.85546875" customWidth="1"/>
    <col min="6" max="6" width="14.140625" customWidth="1"/>
    <col min="7" max="8" width="12.85546875" customWidth="1"/>
    <col min="9" max="9" width="12.140625" customWidth="1"/>
    <col min="10" max="10" width="12.85546875" customWidth="1"/>
    <col min="11" max="11" width="11.5703125" customWidth="1"/>
    <col min="12" max="13" width="13.140625" customWidth="1"/>
    <col min="15" max="15" width="11" customWidth="1"/>
  </cols>
  <sheetData>
    <row r="3" spans="2:19" ht="16.5" thickBot="1" x14ac:dyDescent="0.3">
      <c r="B3" s="110"/>
      <c r="C3" s="111" t="s">
        <v>43</v>
      </c>
      <c r="D3" s="112"/>
      <c r="E3" s="112"/>
      <c r="F3" s="112"/>
      <c r="G3" s="112"/>
      <c r="H3" s="112"/>
      <c r="I3" s="112"/>
      <c r="J3" s="112"/>
      <c r="K3" s="112"/>
      <c r="L3" s="247" t="s">
        <v>481</v>
      </c>
      <c r="M3" s="110"/>
    </row>
    <row r="4" spans="2:19" ht="24.95" customHeight="1" thickTop="1" x14ac:dyDescent="0.25">
      <c r="B4" s="495" t="s">
        <v>482</v>
      </c>
      <c r="C4" s="495"/>
      <c r="D4" s="495"/>
      <c r="E4" s="495"/>
      <c r="F4" s="495"/>
      <c r="G4" s="495"/>
      <c r="H4" s="495"/>
      <c r="I4" s="495"/>
      <c r="J4" s="495"/>
      <c r="K4" s="495"/>
      <c r="L4" s="495"/>
      <c r="M4" s="495"/>
    </row>
    <row r="5" spans="2:19" ht="15.75" x14ac:dyDescent="0.25">
      <c r="B5" s="490" t="s">
        <v>158</v>
      </c>
      <c r="C5" s="492" t="s">
        <v>176</v>
      </c>
      <c r="D5" s="492" t="s">
        <v>111</v>
      </c>
      <c r="E5" s="492"/>
      <c r="F5" s="492"/>
      <c r="G5" s="492"/>
      <c r="H5" s="492" t="s">
        <v>136</v>
      </c>
      <c r="I5" s="492"/>
      <c r="J5" s="492"/>
      <c r="K5" s="492"/>
      <c r="L5" s="492" t="s">
        <v>186</v>
      </c>
      <c r="M5" s="492"/>
    </row>
    <row r="6" spans="2:19" ht="15.75" x14ac:dyDescent="0.25">
      <c r="B6" s="490"/>
      <c r="C6" s="492"/>
      <c r="D6" s="492" t="s">
        <v>42</v>
      </c>
      <c r="E6" s="492"/>
      <c r="F6" s="492" t="s">
        <v>179</v>
      </c>
      <c r="G6" s="492"/>
      <c r="H6" s="492" t="s">
        <v>42</v>
      </c>
      <c r="I6" s="492"/>
      <c r="J6" s="492" t="s">
        <v>179</v>
      </c>
      <c r="K6" s="492"/>
      <c r="L6" s="123" t="s">
        <v>42</v>
      </c>
      <c r="M6" s="123" t="s">
        <v>179</v>
      </c>
    </row>
    <row r="7" spans="2:19" ht="15.75" x14ac:dyDescent="0.25">
      <c r="B7" s="490"/>
      <c r="C7" s="492"/>
      <c r="D7" s="476" t="s">
        <v>187</v>
      </c>
      <c r="E7" s="476" t="s">
        <v>188</v>
      </c>
      <c r="F7" s="476" t="s">
        <v>187</v>
      </c>
      <c r="G7" s="476" t="s">
        <v>188</v>
      </c>
      <c r="H7" s="476" t="s">
        <v>187</v>
      </c>
      <c r="I7" s="476" t="s">
        <v>188</v>
      </c>
      <c r="J7" s="476" t="s">
        <v>187</v>
      </c>
      <c r="K7" s="476" t="s">
        <v>188</v>
      </c>
      <c r="L7" s="123" t="s">
        <v>109</v>
      </c>
      <c r="M7" s="123" t="s">
        <v>110</v>
      </c>
    </row>
    <row r="8" spans="2:19" x14ac:dyDescent="0.25">
      <c r="B8" s="124">
        <v>1</v>
      </c>
      <c r="C8" s="125">
        <v>2</v>
      </c>
      <c r="D8" s="125">
        <v>3</v>
      </c>
      <c r="E8" s="125">
        <v>4</v>
      </c>
      <c r="F8" s="125">
        <v>5</v>
      </c>
      <c r="G8" s="125">
        <v>6</v>
      </c>
      <c r="H8" s="125">
        <v>7</v>
      </c>
      <c r="I8" s="125">
        <v>8</v>
      </c>
      <c r="J8" s="125">
        <v>9</v>
      </c>
      <c r="K8" s="125">
        <v>10</v>
      </c>
      <c r="L8" s="125">
        <v>11</v>
      </c>
      <c r="M8" s="125">
        <v>12</v>
      </c>
    </row>
    <row r="9" spans="2:19" ht="15.75" x14ac:dyDescent="0.25">
      <c r="B9" s="137"/>
      <c r="C9" s="567" t="s">
        <v>483</v>
      </c>
      <c r="D9" s="136"/>
      <c r="E9" s="140"/>
      <c r="F9" s="136"/>
      <c r="G9" s="127"/>
      <c r="H9" s="127"/>
      <c r="I9" s="136"/>
      <c r="J9" s="140"/>
      <c r="K9" s="140"/>
      <c r="L9" s="140"/>
      <c r="M9" s="136"/>
    </row>
    <row r="10" spans="2:19" ht="20.100000000000001" customHeight="1" x14ac:dyDescent="0.25">
      <c r="B10" s="137" t="s">
        <v>62</v>
      </c>
      <c r="C10" s="531" t="s">
        <v>224</v>
      </c>
      <c r="D10" s="133">
        <v>1405</v>
      </c>
      <c r="E10" s="129">
        <f>D10/D$15*100</f>
        <v>14.527970220246097</v>
      </c>
      <c r="F10" s="133">
        <v>1950</v>
      </c>
      <c r="G10" s="129">
        <f>F10/F$15*100</f>
        <v>18.739188929463772</v>
      </c>
      <c r="H10" s="133">
        <v>952</v>
      </c>
      <c r="I10" s="129">
        <f>H10/H15*100</f>
        <v>10.124428373923216</v>
      </c>
      <c r="J10" s="133">
        <v>1513</v>
      </c>
      <c r="K10" s="129">
        <f>J10/J15*100</f>
        <v>14.891732283464568</v>
      </c>
      <c r="L10" s="130">
        <f>H10/D10*100</f>
        <v>67.758007117437728</v>
      </c>
      <c r="M10" s="130">
        <f>J10/F10*100</f>
        <v>77.589743589743591</v>
      </c>
      <c r="O10" s="19"/>
      <c r="P10" s="77"/>
      <c r="Q10" s="77"/>
      <c r="R10" s="77"/>
      <c r="S10" s="77"/>
    </row>
    <row r="11" spans="2:19" ht="18.600000000000001" customHeight="1" x14ac:dyDescent="0.25">
      <c r="B11" s="137" t="s">
        <v>63</v>
      </c>
      <c r="C11" s="531" t="s">
        <v>484</v>
      </c>
      <c r="D11" s="133">
        <v>826</v>
      </c>
      <c r="E11" s="129">
        <f t="shared" ref="E11:E14" si="0">D11/D$15*100</f>
        <v>8.540998862578844</v>
      </c>
      <c r="F11" s="133">
        <v>826</v>
      </c>
      <c r="G11" s="129">
        <f t="shared" ref="G11:G14" si="1">F11/F$15*100</f>
        <v>7.9377282337113204</v>
      </c>
      <c r="H11" s="133">
        <v>965</v>
      </c>
      <c r="I11" s="129">
        <f>H11/H15*100</f>
        <v>10.262682122726789</v>
      </c>
      <c r="J11" s="133">
        <v>981</v>
      </c>
      <c r="K11" s="129">
        <f>J11/J15*100</f>
        <v>9.6555118110236222</v>
      </c>
      <c r="L11" s="130">
        <f t="shared" ref="L11:L15" si="2">H11/D11*100</f>
        <v>116.82808716707022</v>
      </c>
      <c r="M11" s="130">
        <f t="shared" ref="M11:M15" si="3">J11/F11*100</f>
        <v>118.76513317191284</v>
      </c>
      <c r="O11" s="77"/>
      <c r="P11" s="77"/>
      <c r="Q11" s="77"/>
      <c r="R11" s="77"/>
      <c r="S11" s="77"/>
    </row>
    <row r="12" spans="2:19" ht="28.5" customHeight="1" x14ac:dyDescent="0.25">
      <c r="B12" s="137" t="s">
        <v>64</v>
      </c>
      <c r="C12" s="531" t="s">
        <v>485</v>
      </c>
      <c r="D12" s="133">
        <v>6321</v>
      </c>
      <c r="E12" s="129">
        <f t="shared" si="0"/>
        <v>65.360355702616062</v>
      </c>
      <c r="F12" s="133">
        <v>6323</v>
      </c>
      <c r="G12" s="129">
        <f t="shared" si="1"/>
        <v>60.763021333845856</v>
      </c>
      <c r="H12" s="133">
        <v>5938</v>
      </c>
      <c r="I12" s="129">
        <f>H12/H15*100</f>
        <v>63.150058491970654</v>
      </c>
      <c r="J12" s="133">
        <v>5938</v>
      </c>
      <c r="K12" s="129">
        <f>J12/J15*100</f>
        <v>58.444881889763778</v>
      </c>
      <c r="L12" s="130">
        <f t="shared" si="2"/>
        <v>93.940832146812212</v>
      </c>
      <c r="M12" s="130">
        <f t="shared" si="3"/>
        <v>93.911118140123364</v>
      </c>
      <c r="O12" s="19"/>
      <c r="P12" s="77"/>
      <c r="Q12" s="77"/>
      <c r="R12" s="77"/>
      <c r="S12" s="77"/>
    </row>
    <row r="13" spans="2:19" ht="17.45" customHeight="1" x14ac:dyDescent="0.25">
      <c r="B13" s="137" t="s">
        <v>65</v>
      </c>
      <c r="C13" s="531" t="s">
        <v>276</v>
      </c>
      <c r="D13" s="133">
        <v>929</v>
      </c>
      <c r="E13" s="129">
        <f t="shared" si="0"/>
        <v>9.6060386723193041</v>
      </c>
      <c r="F13" s="133">
        <v>1117</v>
      </c>
      <c r="G13" s="129">
        <f t="shared" si="1"/>
        <v>10.734191812415913</v>
      </c>
      <c r="H13" s="133">
        <v>1345</v>
      </c>
      <c r="I13" s="129">
        <f>H13/H15*100</f>
        <v>14.303945549292779</v>
      </c>
      <c r="J13" s="133">
        <v>1525</v>
      </c>
      <c r="K13" s="129">
        <f>J13/J15*100</f>
        <v>15.009842519685041</v>
      </c>
      <c r="L13" s="130">
        <f t="shared" si="2"/>
        <v>144.77933261571582</v>
      </c>
      <c r="M13" s="130">
        <f t="shared" si="3"/>
        <v>136.52641002685766</v>
      </c>
      <c r="O13" s="77"/>
      <c r="P13" s="77"/>
      <c r="Q13" s="77"/>
      <c r="R13" s="77"/>
      <c r="S13" s="77"/>
    </row>
    <row r="14" spans="2:19" ht="31.5" customHeight="1" x14ac:dyDescent="0.25">
      <c r="B14" s="137" t="s">
        <v>66</v>
      </c>
      <c r="C14" s="531" t="s">
        <v>486</v>
      </c>
      <c r="D14" s="133">
        <v>190</v>
      </c>
      <c r="E14" s="129">
        <f t="shared" si="0"/>
        <v>1.9646365422396856</v>
      </c>
      <c r="F14" s="133">
        <v>190</v>
      </c>
      <c r="G14" s="129">
        <f t="shared" si="1"/>
        <v>1.8258696905631366</v>
      </c>
      <c r="H14" s="133">
        <v>203</v>
      </c>
      <c r="I14" s="129">
        <f>H14/H15*100</f>
        <v>2.1588854620865683</v>
      </c>
      <c r="J14" s="133">
        <v>203</v>
      </c>
      <c r="K14" s="129">
        <f>J14/J15*100</f>
        <v>1.9980314960629921</v>
      </c>
      <c r="L14" s="130">
        <f t="shared" si="2"/>
        <v>106.84210526315789</v>
      </c>
      <c r="M14" s="130">
        <f t="shared" si="3"/>
        <v>106.84210526315789</v>
      </c>
      <c r="O14" s="77"/>
      <c r="P14" s="77"/>
      <c r="Q14" s="77"/>
      <c r="R14" s="77"/>
      <c r="S14" s="77"/>
    </row>
    <row r="15" spans="2:19" ht="23.25" customHeight="1" x14ac:dyDescent="0.25">
      <c r="B15" s="492" t="s">
        <v>487</v>
      </c>
      <c r="C15" s="492"/>
      <c r="D15" s="147">
        <f t="shared" ref="D15:K15" si="4">SUM(D10:D14)</f>
        <v>9671</v>
      </c>
      <c r="E15" s="132">
        <f t="shared" si="4"/>
        <v>99.999999999999986</v>
      </c>
      <c r="F15" s="147">
        <f t="shared" si="4"/>
        <v>10406</v>
      </c>
      <c r="G15" s="132">
        <f t="shared" si="4"/>
        <v>100</v>
      </c>
      <c r="H15" s="147">
        <f t="shared" si="4"/>
        <v>9403</v>
      </c>
      <c r="I15" s="132">
        <f t="shared" si="4"/>
        <v>100.00000000000001</v>
      </c>
      <c r="J15" s="147">
        <f t="shared" si="4"/>
        <v>10160</v>
      </c>
      <c r="K15" s="132">
        <f t="shared" si="4"/>
        <v>100</v>
      </c>
      <c r="L15" s="132">
        <f t="shared" si="2"/>
        <v>97.228828456209285</v>
      </c>
      <c r="M15" s="132">
        <f t="shared" si="3"/>
        <v>97.635979242744568</v>
      </c>
      <c r="O15" s="19"/>
      <c r="P15" s="77"/>
      <c r="Q15" s="77"/>
      <c r="R15" s="77"/>
      <c r="S15" s="77"/>
    </row>
    <row r="16" spans="2:19" ht="19.350000000000001" customHeight="1" x14ac:dyDescent="0.25">
      <c r="B16" s="137"/>
      <c r="C16" s="566" t="s">
        <v>488</v>
      </c>
      <c r="D16" s="566"/>
      <c r="E16" s="140"/>
      <c r="F16" s="133"/>
      <c r="G16" s="140"/>
      <c r="H16" s="133"/>
      <c r="I16" s="140"/>
      <c r="J16" s="133"/>
      <c r="K16" s="140"/>
      <c r="L16" s="246"/>
      <c r="M16" s="246"/>
      <c r="O16" s="77"/>
      <c r="P16" s="77"/>
      <c r="Q16" s="77"/>
      <c r="R16" s="77"/>
      <c r="S16" s="77"/>
    </row>
    <row r="17" spans="2:19" ht="22.35" customHeight="1" x14ac:dyDescent="0.25">
      <c r="B17" s="137" t="s">
        <v>67</v>
      </c>
      <c r="C17" s="531" t="s">
        <v>232</v>
      </c>
      <c r="D17" s="133">
        <v>6221</v>
      </c>
      <c r="E17" s="129">
        <f>D17/D$21*100</f>
        <v>72.514279053502733</v>
      </c>
      <c r="F17" s="133">
        <v>6965</v>
      </c>
      <c r="G17" s="129">
        <f>F17/F$21*100</f>
        <v>74.595694548570208</v>
      </c>
      <c r="H17" s="133">
        <v>6135</v>
      </c>
      <c r="I17" s="129">
        <f>H17/H$21*100</f>
        <v>72.066251615176796</v>
      </c>
      <c r="J17" s="133">
        <v>6865</v>
      </c>
      <c r="K17" s="129">
        <f>J17/J21*100</f>
        <v>74.168107173725147</v>
      </c>
      <c r="L17" s="130">
        <f>H17/D17*100</f>
        <v>98.617585597170873</v>
      </c>
      <c r="M17" s="130">
        <f>J17/F17*100</f>
        <v>98.564249820531231</v>
      </c>
      <c r="O17" s="19"/>
      <c r="P17" s="77"/>
      <c r="Q17" s="77"/>
      <c r="R17" s="77"/>
      <c r="S17" s="77"/>
    </row>
    <row r="18" spans="2:19" ht="20.45" customHeight="1" x14ac:dyDescent="0.25">
      <c r="B18" s="137" t="s">
        <v>68</v>
      </c>
      <c r="C18" s="531" t="s">
        <v>484</v>
      </c>
      <c r="D18" s="133">
        <v>809</v>
      </c>
      <c r="E18" s="129">
        <f t="shared" ref="E18:E20" si="5">D18/D$21*100</f>
        <v>9.4300034969110609</v>
      </c>
      <c r="F18" s="133">
        <v>809</v>
      </c>
      <c r="G18" s="129">
        <f t="shared" ref="G18:G20" si="6">F18/F$21*100</f>
        <v>8.6644532505087284</v>
      </c>
      <c r="H18" s="133">
        <v>778</v>
      </c>
      <c r="I18" s="129">
        <f t="shared" ref="I18:I20" si="7">H18/H$21*100</f>
        <v>9.1389639375073415</v>
      </c>
      <c r="J18" s="133">
        <v>778</v>
      </c>
      <c r="K18" s="129">
        <f>J18/J21*100</f>
        <v>8.4053586862575624</v>
      </c>
      <c r="L18" s="130">
        <f t="shared" ref="L18:L21" si="8">H18/D18*100</f>
        <v>96.16810877626699</v>
      </c>
      <c r="M18" s="130">
        <f t="shared" ref="M18:M21" si="9">J18/F18*100</f>
        <v>96.16810877626699</v>
      </c>
      <c r="O18" s="19"/>
      <c r="P18" s="77"/>
      <c r="Q18" s="77"/>
      <c r="R18" s="77"/>
      <c r="S18" s="77"/>
    </row>
    <row r="19" spans="2:19" ht="29.25" customHeight="1" x14ac:dyDescent="0.25">
      <c r="B19" s="137" t="s">
        <v>69</v>
      </c>
      <c r="C19" s="531" t="s">
        <v>489</v>
      </c>
      <c r="D19" s="133">
        <v>1319</v>
      </c>
      <c r="E19" s="129">
        <f t="shared" si="5"/>
        <v>15.374752302133116</v>
      </c>
      <c r="F19" s="133">
        <v>1319</v>
      </c>
      <c r="G19" s="129">
        <f t="shared" si="6"/>
        <v>14.126593124129805</v>
      </c>
      <c r="H19" s="133">
        <v>1384</v>
      </c>
      <c r="I19" s="129">
        <f t="shared" si="7"/>
        <v>16.257488546928229</v>
      </c>
      <c r="J19" s="133">
        <v>1384</v>
      </c>
      <c r="K19" s="129">
        <f>J19/J21*100</f>
        <v>14.95246326707001</v>
      </c>
      <c r="L19" s="130">
        <f t="shared" si="8"/>
        <v>104.92797573919637</v>
      </c>
      <c r="M19" s="130">
        <f t="shared" si="9"/>
        <v>104.92797573919637</v>
      </c>
      <c r="O19" s="19"/>
      <c r="P19" s="77"/>
      <c r="Q19" s="77"/>
      <c r="R19" s="77"/>
      <c r="S19" s="77"/>
    </row>
    <row r="20" spans="2:19" ht="22.35" customHeight="1" x14ac:dyDescent="0.25">
      <c r="B20" s="137" t="s">
        <v>70</v>
      </c>
      <c r="C20" s="531" t="s">
        <v>276</v>
      </c>
      <c r="D20" s="133">
        <v>230</v>
      </c>
      <c r="E20" s="129">
        <f t="shared" si="5"/>
        <v>2.6809651474530831</v>
      </c>
      <c r="F20" s="133">
        <v>244</v>
      </c>
      <c r="G20" s="129">
        <f t="shared" si="6"/>
        <v>2.6132590767912607</v>
      </c>
      <c r="H20" s="133">
        <v>216</v>
      </c>
      <c r="I20" s="129">
        <f t="shared" si="7"/>
        <v>2.5372959003876425</v>
      </c>
      <c r="J20" s="133">
        <v>229</v>
      </c>
      <c r="K20" s="129">
        <f>J20/J21*100</f>
        <v>2.4740708729472773</v>
      </c>
      <c r="L20" s="130">
        <f t="shared" si="8"/>
        <v>93.913043478260875</v>
      </c>
      <c r="M20" s="130">
        <f t="shared" si="9"/>
        <v>93.852459016393439</v>
      </c>
      <c r="O20" s="19"/>
      <c r="P20" s="77"/>
      <c r="Q20" s="77"/>
      <c r="R20" s="77"/>
      <c r="S20" s="77"/>
    </row>
    <row r="21" spans="2:19" ht="22.35" customHeight="1" x14ac:dyDescent="0.25">
      <c r="B21" s="492" t="s">
        <v>108</v>
      </c>
      <c r="C21" s="492"/>
      <c r="D21" s="147">
        <f t="shared" ref="D21:K21" si="10">SUM(D17:D20)</f>
        <v>8579</v>
      </c>
      <c r="E21" s="132">
        <f t="shared" si="10"/>
        <v>99.999999999999986</v>
      </c>
      <c r="F21" s="147">
        <f t="shared" si="10"/>
        <v>9337</v>
      </c>
      <c r="G21" s="132">
        <f t="shared" si="10"/>
        <v>100.00000000000001</v>
      </c>
      <c r="H21" s="147">
        <f t="shared" si="10"/>
        <v>8513</v>
      </c>
      <c r="I21" s="132">
        <f t="shared" si="10"/>
        <v>100.00000000000001</v>
      </c>
      <c r="J21" s="147">
        <f t="shared" si="10"/>
        <v>9256</v>
      </c>
      <c r="K21" s="132">
        <f t="shared" si="10"/>
        <v>100</v>
      </c>
      <c r="L21" s="132">
        <f t="shared" si="8"/>
        <v>99.230679566383031</v>
      </c>
      <c r="M21" s="132">
        <f t="shared" si="9"/>
        <v>99.132483667130771</v>
      </c>
      <c r="O21" s="19"/>
      <c r="P21" s="77"/>
      <c r="Q21" s="77"/>
      <c r="R21" s="77"/>
      <c r="S21" s="77"/>
    </row>
    <row r="22" spans="2:19" ht="33" customHeight="1" x14ac:dyDescent="0.25">
      <c r="B22" s="137"/>
      <c r="C22" s="498" t="s">
        <v>490</v>
      </c>
      <c r="D22" s="498"/>
      <c r="E22" s="127"/>
      <c r="F22" s="127"/>
      <c r="G22" s="127"/>
      <c r="H22" s="127"/>
      <c r="I22" s="127"/>
      <c r="J22" s="127"/>
      <c r="K22" s="127"/>
      <c r="L22" s="127"/>
      <c r="M22" s="127"/>
      <c r="O22" s="77"/>
      <c r="P22" s="77"/>
      <c r="Q22" s="77"/>
      <c r="R22" s="77"/>
      <c r="S22" s="77"/>
    </row>
    <row r="23" spans="2:19" ht="19.350000000000001" customHeight="1" x14ac:dyDescent="0.25">
      <c r="B23" s="137" t="s">
        <v>71</v>
      </c>
      <c r="C23" s="531" t="s">
        <v>491</v>
      </c>
      <c r="D23" s="140">
        <v>26</v>
      </c>
      <c r="E23" s="140"/>
      <c r="F23" s="140">
        <v>61</v>
      </c>
      <c r="G23" s="140"/>
      <c r="H23" s="133">
        <v>1</v>
      </c>
      <c r="I23" s="140"/>
      <c r="J23" s="133">
        <v>7</v>
      </c>
      <c r="K23" s="140"/>
      <c r="L23" s="130">
        <f>H23/D23*100</f>
        <v>3.8461538461538463</v>
      </c>
      <c r="M23" s="130">
        <f>J23/F23*100</f>
        <v>11.475409836065573</v>
      </c>
      <c r="O23" s="77"/>
      <c r="P23" s="77"/>
      <c r="Q23" s="77"/>
      <c r="R23" s="77"/>
      <c r="S23" s="77"/>
    </row>
    <row r="24" spans="2:19" ht="17.100000000000001" customHeight="1" x14ac:dyDescent="0.25">
      <c r="B24" s="137" t="s">
        <v>72</v>
      </c>
      <c r="C24" s="531" t="s">
        <v>492</v>
      </c>
      <c r="D24" s="140">
        <v>1025</v>
      </c>
      <c r="E24" s="140"/>
      <c r="F24" s="140">
        <v>1034</v>
      </c>
      <c r="G24" s="140"/>
      <c r="H24" s="133">
        <v>763</v>
      </c>
      <c r="I24" s="140"/>
      <c r="J24" s="133">
        <v>780</v>
      </c>
      <c r="K24" s="140"/>
      <c r="L24" s="130">
        <f>H24/D24*100</f>
        <v>74.439024390243901</v>
      </c>
      <c r="M24" s="130">
        <f>J24/F24*100</f>
        <v>75.435203094777563</v>
      </c>
      <c r="O24" s="19"/>
      <c r="P24" s="77"/>
      <c r="Q24" s="77"/>
      <c r="R24" s="77"/>
      <c r="S24" s="77"/>
    </row>
    <row r="25" spans="2:19" ht="20.100000000000001" customHeight="1" x14ac:dyDescent="0.25">
      <c r="B25" s="137"/>
      <c r="C25" s="549" t="s">
        <v>493</v>
      </c>
      <c r="D25" s="127"/>
      <c r="E25" s="127"/>
      <c r="F25" s="127"/>
      <c r="G25" s="127"/>
      <c r="H25" s="127"/>
      <c r="I25" s="127"/>
      <c r="J25" s="127"/>
      <c r="K25" s="127"/>
      <c r="L25" s="130"/>
      <c r="M25" s="130"/>
      <c r="O25" s="77"/>
      <c r="P25" s="77"/>
      <c r="Q25" s="77"/>
      <c r="R25" s="77"/>
      <c r="S25" s="77"/>
    </row>
    <row r="26" spans="2:19" ht="17.45" customHeight="1" x14ac:dyDescent="0.25">
      <c r="B26" s="137"/>
      <c r="C26" s="531" t="s">
        <v>494</v>
      </c>
      <c r="D26" s="140">
        <f>D15-D21+D23-D24</f>
        <v>93</v>
      </c>
      <c r="E26" s="127"/>
      <c r="F26" s="140">
        <f>F15-F21+F23-F24</f>
        <v>96</v>
      </c>
      <c r="G26" s="127"/>
      <c r="H26" s="133">
        <f>H15-H21+H23-H24</f>
        <v>128</v>
      </c>
      <c r="I26" s="140"/>
      <c r="J26" s="133">
        <f>J15-J21+J23-J24</f>
        <v>131</v>
      </c>
      <c r="K26" s="127"/>
      <c r="L26" s="130">
        <f>H26/D26*100</f>
        <v>137.63440860215056</v>
      </c>
      <c r="M26" s="130">
        <f>J26/F26*100</f>
        <v>136.45833333333331</v>
      </c>
      <c r="O26" s="77"/>
      <c r="P26" s="77"/>
      <c r="Q26" s="77"/>
      <c r="R26" s="77"/>
      <c r="S26" s="77"/>
    </row>
    <row r="27" spans="2:19" ht="15.75" x14ac:dyDescent="0.25">
      <c r="B27" s="137"/>
      <c r="C27" s="531" t="s">
        <v>6</v>
      </c>
      <c r="D27" s="241">
        <v>3.4000000000000002E-2</v>
      </c>
      <c r="E27" s="127"/>
      <c r="F27" s="241">
        <v>3.5999999999999997E-2</v>
      </c>
      <c r="G27" s="127"/>
      <c r="H27" s="241">
        <v>4.4999999999999998E-2</v>
      </c>
      <c r="I27" s="140"/>
      <c r="J27" s="241">
        <v>4.5999999999999999E-2</v>
      </c>
      <c r="K27" s="127"/>
      <c r="L27" s="127"/>
      <c r="M27" s="127"/>
      <c r="O27" s="31"/>
      <c r="P27" s="77"/>
      <c r="Q27" s="77"/>
      <c r="R27" s="77"/>
      <c r="S27" s="77"/>
    </row>
    <row r="28" spans="2:19" ht="15.75" x14ac:dyDescent="0.25">
      <c r="B28" s="137"/>
      <c r="C28" s="531" t="s">
        <v>495</v>
      </c>
      <c r="D28" s="140"/>
      <c r="E28" s="140"/>
      <c r="F28" s="140"/>
      <c r="G28" s="127"/>
      <c r="H28" s="133"/>
      <c r="I28" s="127"/>
      <c r="J28" s="133"/>
      <c r="K28" s="127"/>
      <c r="L28" s="127"/>
      <c r="M28" s="127"/>
      <c r="O28" s="77"/>
      <c r="P28" s="77"/>
      <c r="Q28" s="77"/>
      <c r="R28" s="77"/>
      <c r="S28" s="77"/>
    </row>
    <row r="29" spans="2:19" ht="15.75" x14ac:dyDescent="0.25">
      <c r="B29" s="137"/>
      <c r="C29" s="529" t="s">
        <v>6</v>
      </c>
      <c r="D29" s="140"/>
      <c r="E29" s="140"/>
      <c r="F29" s="140"/>
      <c r="G29" s="127"/>
      <c r="H29" s="241"/>
      <c r="I29" s="127"/>
      <c r="J29" s="241"/>
      <c r="K29" s="127"/>
      <c r="L29" s="127"/>
      <c r="M29" s="127"/>
      <c r="O29" s="77"/>
      <c r="P29" s="77"/>
      <c r="Q29" s="77"/>
      <c r="R29" s="77"/>
      <c r="S29" s="77"/>
    </row>
    <row r="30" spans="2:19" ht="18.600000000000001" customHeight="1" x14ac:dyDescent="0.25">
      <c r="B30" s="137"/>
      <c r="C30" s="529" t="s">
        <v>496</v>
      </c>
      <c r="D30" s="242">
        <v>0.4</v>
      </c>
      <c r="E30" s="140"/>
      <c r="F30" s="242">
        <v>0.4</v>
      </c>
      <c r="G30" s="127"/>
      <c r="H30" s="241">
        <v>0.4</v>
      </c>
      <c r="I30" s="140"/>
      <c r="J30" s="241">
        <v>0.4</v>
      </c>
      <c r="K30" s="127"/>
      <c r="L30" s="127"/>
      <c r="M30" s="127"/>
      <c r="O30" s="31"/>
      <c r="P30" s="77"/>
      <c r="Q30" s="77"/>
      <c r="R30" s="77"/>
      <c r="S30" s="77"/>
    </row>
    <row r="31" spans="2:19" ht="19.350000000000001" customHeight="1" x14ac:dyDescent="0.25">
      <c r="B31" s="492" t="s">
        <v>497</v>
      </c>
      <c r="C31" s="492"/>
      <c r="D31" s="243">
        <f>D30-D27</f>
        <v>0.36599999999999999</v>
      </c>
      <c r="E31" s="243"/>
      <c r="F31" s="243">
        <f>F30-F27</f>
        <v>0.36400000000000005</v>
      </c>
      <c r="G31" s="158"/>
      <c r="H31" s="243">
        <f>H30-H27</f>
        <v>0.35500000000000004</v>
      </c>
      <c r="I31" s="123"/>
      <c r="J31" s="243">
        <f>J30-J27</f>
        <v>0.35400000000000004</v>
      </c>
      <c r="K31" s="158"/>
      <c r="L31" s="158"/>
      <c r="M31" s="158"/>
      <c r="O31" s="31"/>
      <c r="P31" s="77"/>
      <c r="Q31" s="77"/>
      <c r="R31" s="77"/>
      <c r="S31" s="77"/>
    </row>
    <row r="32" spans="2:19" ht="15.75" x14ac:dyDescent="0.25">
      <c r="C32" s="4"/>
      <c r="D32" s="4"/>
      <c r="E32" s="4"/>
      <c r="F32" s="4"/>
      <c r="G32" s="4"/>
      <c r="H32" s="4"/>
      <c r="I32" s="4"/>
      <c r="J32" s="4"/>
      <c r="K32" s="4"/>
      <c r="L32" s="4"/>
      <c r="M32" s="4"/>
    </row>
    <row r="33" spans="3:13" ht="15.75" x14ac:dyDescent="0.25">
      <c r="C33" s="4"/>
      <c r="D33" s="4"/>
      <c r="E33" s="4"/>
      <c r="F33" s="4"/>
      <c r="G33" s="4"/>
      <c r="H33" s="4"/>
      <c r="I33" s="4"/>
      <c r="J33" s="4"/>
      <c r="K33" s="4"/>
      <c r="L33" s="4"/>
      <c r="M33" s="4"/>
    </row>
    <row r="34" spans="3:13" ht="15.75" x14ac:dyDescent="0.25">
      <c r="C34" s="8"/>
      <c r="D34" s="4"/>
      <c r="E34" s="4"/>
      <c r="F34" s="4"/>
      <c r="G34" s="4"/>
      <c r="H34" s="4"/>
      <c r="I34" s="4"/>
      <c r="J34" s="4"/>
      <c r="K34" s="4"/>
      <c r="L34" s="4"/>
      <c r="M34" s="4"/>
    </row>
  </sheetData>
  <mergeCells count="15">
    <mergeCell ref="B4:M4"/>
    <mergeCell ref="B5:B7"/>
    <mergeCell ref="H5:K5"/>
    <mergeCell ref="L5:M5"/>
    <mergeCell ref="D6:E6"/>
    <mergeCell ref="F6:G6"/>
    <mergeCell ref="H6:I6"/>
    <mergeCell ref="J6:K6"/>
    <mergeCell ref="B15:C15"/>
    <mergeCell ref="B21:C21"/>
    <mergeCell ref="B31:C31"/>
    <mergeCell ref="C5:C7"/>
    <mergeCell ref="D5:G5"/>
    <mergeCell ref="C16:D16"/>
    <mergeCell ref="C22:D22"/>
  </mergeCells>
  <pageMargins left="0.7" right="0.7" top="0.75" bottom="0.75" header="0.3" footer="0.3"/>
  <pageSetup paperSize="9" orientation="landscape" horizontalDpi="300" verticalDpi="300" r:id="rId1"/>
  <ignoredErrors>
    <ignoredError sqref="D28:D29 E16:J16 E22:J22 K16 E25:G25 E28:G29 E26 G26 E31 G31 G23:G24 E27 G27 E30 G3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5"/>
  <sheetViews>
    <sheetView workbookViewId="0">
      <selection activeCell="C11" sqref="C11"/>
    </sheetView>
  </sheetViews>
  <sheetFormatPr defaultColWidth="9.140625" defaultRowHeight="15" x14ac:dyDescent="0.25"/>
  <cols>
    <col min="1" max="1" width="9.140625" style="11"/>
    <col min="2" max="2" width="7.42578125" style="11" customWidth="1"/>
    <col min="3" max="3" width="17.42578125" style="11" customWidth="1"/>
    <col min="4" max="4" width="14.140625" style="11" customWidth="1"/>
    <col min="5" max="5" width="13" style="11" customWidth="1"/>
    <col min="6" max="6" width="13.85546875" style="11" customWidth="1"/>
    <col min="7" max="7" width="12.140625" style="11" customWidth="1"/>
    <col min="8" max="8" width="14.85546875" style="11" customWidth="1"/>
    <col min="9" max="10" width="15.140625" style="11" customWidth="1"/>
    <col min="11" max="11" width="16.140625" style="11" customWidth="1"/>
    <col min="12" max="16384" width="9.140625" style="11"/>
  </cols>
  <sheetData>
    <row r="2" spans="2:14" x14ac:dyDescent="0.25">
      <c r="M2" s="94"/>
    </row>
    <row r="3" spans="2:14" ht="16.5" thickBot="1" x14ac:dyDescent="0.3">
      <c r="C3" s="25" t="s">
        <v>0</v>
      </c>
      <c r="D3" s="24"/>
      <c r="E3" s="24"/>
      <c r="F3" s="24"/>
      <c r="G3" s="24"/>
      <c r="H3" s="24"/>
      <c r="I3" s="24"/>
      <c r="J3" s="24"/>
      <c r="K3" s="93" t="s">
        <v>184</v>
      </c>
    </row>
    <row r="4" spans="2:14" ht="24.95" customHeight="1" thickTop="1" x14ac:dyDescent="0.25">
      <c r="B4" s="488" t="s">
        <v>192</v>
      </c>
      <c r="C4" s="488"/>
      <c r="D4" s="488"/>
      <c r="E4" s="488"/>
      <c r="F4" s="488"/>
      <c r="G4" s="488"/>
      <c r="H4" s="488"/>
      <c r="I4" s="488"/>
      <c r="J4" s="488"/>
      <c r="K4" s="488"/>
    </row>
    <row r="5" spans="2:14" ht="15.75" x14ac:dyDescent="0.25">
      <c r="B5" s="485" t="s">
        <v>158</v>
      </c>
      <c r="C5" s="485" t="s">
        <v>185</v>
      </c>
      <c r="D5" s="485" t="s">
        <v>115</v>
      </c>
      <c r="E5" s="485"/>
      <c r="F5" s="485" t="s">
        <v>111</v>
      </c>
      <c r="G5" s="485"/>
      <c r="H5" s="485" t="s">
        <v>136</v>
      </c>
      <c r="I5" s="485"/>
      <c r="J5" s="485" t="s">
        <v>186</v>
      </c>
      <c r="K5" s="485"/>
    </row>
    <row r="6" spans="2:14" ht="15.75" x14ac:dyDescent="0.25">
      <c r="B6" s="485"/>
      <c r="C6" s="485"/>
      <c r="D6" s="82" t="s">
        <v>187</v>
      </c>
      <c r="E6" s="82" t="s">
        <v>188</v>
      </c>
      <c r="F6" s="457" t="s">
        <v>187</v>
      </c>
      <c r="G6" s="457" t="s">
        <v>188</v>
      </c>
      <c r="H6" s="457" t="s">
        <v>187</v>
      </c>
      <c r="I6" s="457" t="s">
        <v>188</v>
      </c>
      <c r="J6" s="82" t="s">
        <v>98</v>
      </c>
      <c r="K6" s="82" t="s">
        <v>99</v>
      </c>
    </row>
    <row r="7" spans="2:14" x14ac:dyDescent="0.25">
      <c r="B7" s="80">
        <v>1</v>
      </c>
      <c r="C7" s="80">
        <v>2</v>
      </c>
      <c r="D7" s="80">
        <v>3</v>
      </c>
      <c r="E7" s="80">
        <v>4</v>
      </c>
      <c r="F7" s="80">
        <v>5</v>
      </c>
      <c r="G7" s="80">
        <v>6</v>
      </c>
      <c r="H7" s="80">
        <v>7</v>
      </c>
      <c r="I7" s="80">
        <v>8</v>
      </c>
      <c r="J7" s="80">
        <v>9</v>
      </c>
      <c r="K7" s="80">
        <v>10</v>
      </c>
    </row>
    <row r="8" spans="2:14" ht="31.5" x14ac:dyDescent="0.25">
      <c r="B8" s="84" t="s">
        <v>62</v>
      </c>
      <c r="C8" s="535" t="s">
        <v>189</v>
      </c>
      <c r="D8" s="86">
        <v>68881</v>
      </c>
      <c r="E8" s="89">
        <f>D8/D10*100</f>
        <v>2.1956496931298966</v>
      </c>
      <c r="F8" s="86">
        <v>63642</v>
      </c>
      <c r="G8" s="89">
        <f>F8/F10*100</f>
        <v>2.0756783412837621</v>
      </c>
      <c r="H8" s="86">
        <v>95412</v>
      </c>
      <c r="I8" s="89">
        <f>H8/H10*100</f>
        <v>3.0697389795270298</v>
      </c>
      <c r="J8" s="92">
        <f>F8/D8*100</f>
        <v>92.394129005095749</v>
      </c>
      <c r="K8" s="92">
        <f>H8/F8*100</f>
        <v>149.91986424059581</v>
      </c>
    </row>
    <row r="9" spans="2:14" ht="15.75" x14ac:dyDescent="0.25">
      <c r="B9" s="84" t="s">
        <v>63</v>
      </c>
      <c r="C9" s="535" t="s">
        <v>190</v>
      </c>
      <c r="D9" s="86">
        <v>3068277</v>
      </c>
      <c r="E9" s="91">
        <f>D9/D10*100</f>
        <v>97.804350306870106</v>
      </c>
      <c r="F9" s="86">
        <v>3002440</v>
      </c>
      <c r="G9" s="89">
        <f>F9/F10*100</f>
        <v>97.924321658716238</v>
      </c>
      <c r="H9" s="86">
        <v>3012735</v>
      </c>
      <c r="I9" s="89">
        <f>H9/H10*100</f>
        <v>96.930261020472969</v>
      </c>
      <c r="J9" s="92">
        <f>F9/D9*100</f>
        <v>97.854268046854969</v>
      </c>
      <c r="K9" s="92">
        <f>H9/F9*100</f>
        <v>100.34288778460186</v>
      </c>
    </row>
    <row r="10" spans="2:14" ht="15.75" x14ac:dyDescent="0.25">
      <c r="B10" s="485" t="s">
        <v>179</v>
      </c>
      <c r="C10" s="485"/>
      <c r="D10" s="87">
        <f t="shared" ref="D10:I10" si="0">SUM(D8:D9)</f>
        <v>3137158</v>
      </c>
      <c r="E10" s="90">
        <f t="shared" si="0"/>
        <v>100</v>
      </c>
      <c r="F10" s="87">
        <f t="shared" si="0"/>
        <v>3066082</v>
      </c>
      <c r="G10" s="82">
        <f t="shared" si="0"/>
        <v>100</v>
      </c>
      <c r="H10" s="87">
        <f t="shared" si="0"/>
        <v>3108147</v>
      </c>
      <c r="I10" s="90">
        <f t="shared" si="0"/>
        <v>100</v>
      </c>
      <c r="J10" s="90">
        <f>F10/D10*100</f>
        <v>97.734382520740098</v>
      </c>
      <c r="K10" s="90">
        <f>H10/F10*100</f>
        <v>101.37194634716226</v>
      </c>
      <c r="N10" s="20"/>
    </row>
    <row r="12" spans="2:14" ht="27.75" customHeight="1" x14ac:dyDescent="0.25">
      <c r="B12" s="487" t="s">
        <v>191</v>
      </c>
      <c r="C12" s="487"/>
      <c r="D12" s="487"/>
      <c r="E12" s="487"/>
      <c r="F12" s="487"/>
      <c r="G12" s="487"/>
      <c r="H12" s="487"/>
      <c r="I12" s="487"/>
      <c r="J12" s="487"/>
      <c r="K12" s="487"/>
    </row>
    <row r="14" spans="2:14" x14ac:dyDescent="0.25">
      <c r="D14"/>
    </row>
    <row r="15" spans="2:14" x14ac:dyDescent="0.25">
      <c r="B15" s="61"/>
      <c r="D15" s="61"/>
    </row>
    <row r="45" spans="8:8" x14ac:dyDescent="0.25">
      <c r="H45" s="370"/>
    </row>
  </sheetData>
  <mergeCells count="9">
    <mergeCell ref="B12:K12"/>
    <mergeCell ref="B10:C10"/>
    <mergeCell ref="B4:K4"/>
    <mergeCell ref="B5:B6"/>
    <mergeCell ref="C5:C6"/>
    <mergeCell ref="D5:E5"/>
    <mergeCell ref="F5:G5"/>
    <mergeCell ref="H5:I5"/>
    <mergeCell ref="J5:K5"/>
  </mergeCells>
  <pageMargins left="0.7" right="0.7" top="0.75" bottom="0.75" header="0.3" footer="0.3"/>
  <pageSetup paperSize="9" orientation="portrait" r:id="rId1"/>
  <ignoredErrors>
    <ignoredError sqref="D10 H10 F10" formulaRange="1"/>
    <ignoredError sqref="I8:I10" evalError="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3"/>
  <sheetViews>
    <sheetView workbookViewId="0">
      <selection activeCell="D9" sqref="D9"/>
    </sheetView>
  </sheetViews>
  <sheetFormatPr defaultRowHeight="15.75" x14ac:dyDescent="0.25"/>
  <cols>
    <col min="1" max="1" width="9.140625" style="2"/>
    <col min="2" max="2" width="7.5703125" style="2" customWidth="1"/>
    <col min="3" max="3" width="37.7109375" style="2" customWidth="1"/>
    <col min="4" max="4" width="16.5703125" style="2" customWidth="1"/>
    <col min="5" max="5" width="17.140625" style="2" customWidth="1"/>
    <col min="6" max="6" width="16.5703125" style="2" customWidth="1"/>
    <col min="7" max="7" width="11.85546875" style="2" bestFit="1" customWidth="1"/>
    <col min="8" max="8" width="10.140625" style="2" customWidth="1"/>
    <col min="9" max="16384" width="9.140625" style="2"/>
  </cols>
  <sheetData>
    <row r="2" spans="2:10" x14ac:dyDescent="0.25">
      <c r="J2" s="69"/>
    </row>
    <row r="3" spans="2:10" ht="16.5" thickBot="1" x14ac:dyDescent="0.3">
      <c r="B3" s="169"/>
      <c r="C3" s="169"/>
      <c r="D3" s="169"/>
      <c r="E3" s="169"/>
      <c r="F3" s="169"/>
      <c r="G3" s="169"/>
      <c r="H3" s="197" t="s">
        <v>184</v>
      </c>
    </row>
    <row r="4" spans="2:10" ht="24.95" customHeight="1" thickTop="1" x14ac:dyDescent="0.25">
      <c r="B4" s="508" t="s">
        <v>498</v>
      </c>
      <c r="C4" s="508"/>
      <c r="D4" s="508"/>
      <c r="E4" s="508"/>
      <c r="F4" s="508"/>
      <c r="G4" s="508"/>
      <c r="H4" s="508"/>
    </row>
    <row r="5" spans="2:10" x14ac:dyDescent="0.25">
      <c r="B5" s="482" t="s">
        <v>158</v>
      </c>
      <c r="C5" s="482" t="s">
        <v>176</v>
      </c>
      <c r="D5" s="482" t="s">
        <v>54</v>
      </c>
      <c r="E5" s="482" t="s">
        <v>111</v>
      </c>
      <c r="F5" s="482" t="s">
        <v>136</v>
      </c>
      <c r="G5" s="482" t="s">
        <v>186</v>
      </c>
      <c r="H5" s="482"/>
    </row>
    <row r="6" spans="2:10" x14ac:dyDescent="0.25">
      <c r="B6" s="482"/>
      <c r="C6" s="482"/>
      <c r="D6" s="482"/>
      <c r="E6" s="482"/>
      <c r="F6" s="482"/>
      <c r="G6" s="118" t="s">
        <v>9</v>
      </c>
      <c r="H6" s="118" t="s">
        <v>102</v>
      </c>
    </row>
    <row r="7" spans="2:10" x14ac:dyDescent="0.25">
      <c r="B7" s="119">
        <v>1</v>
      </c>
      <c r="C7" s="119">
        <v>2</v>
      </c>
      <c r="D7" s="119">
        <v>3</v>
      </c>
      <c r="E7" s="119">
        <v>4</v>
      </c>
      <c r="F7" s="119">
        <v>5</v>
      </c>
      <c r="G7" s="119">
        <v>6</v>
      </c>
      <c r="H7" s="119">
        <v>7</v>
      </c>
    </row>
    <row r="8" spans="2:10" ht="20.100000000000001" customHeight="1" x14ac:dyDescent="0.25">
      <c r="B8" s="120" t="s">
        <v>62</v>
      </c>
      <c r="C8" s="531" t="s">
        <v>499</v>
      </c>
      <c r="D8" s="226">
        <v>50538</v>
      </c>
      <c r="E8" s="226">
        <v>62655</v>
      </c>
      <c r="F8" s="226">
        <v>78394</v>
      </c>
      <c r="G8" s="192">
        <f>E8/D8*100</f>
        <v>123.97601804582689</v>
      </c>
      <c r="H8" s="192">
        <f>F8/E8*100</f>
        <v>125.12010214667623</v>
      </c>
    </row>
    <row r="9" spans="2:10" ht="20.100000000000001" customHeight="1" x14ac:dyDescent="0.25">
      <c r="B9" s="120" t="s">
        <v>63</v>
      </c>
      <c r="C9" s="531" t="s">
        <v>500</v>
      </c>
      <c r="D9" s="226">
        <v>44861</v>
      </c>
      <c r="E9" s="226">
        <v>29563</v>
      </c>
      <c r="F9" s="226">
        <v>26564</v>
      </c>
      <c r="G9" s="192">
        <f t="shared" ref="G9:G14" si="0">E9/D9*100</f>
        <v>65.899110586032421</v>
      </c>
      <c r="H9" s="192">
        <f t="shared" ref="H9:H14" si="1">F9/E9*100</f>
        <v>89.855562696614015</v>
      </c>
    </row>
    <row r="10" spans="2:10" ht="20.100000000000001" customHeight="1" x14ac:dyDescent="0.25">
      <c r="B10" s="120" t="s">
        <v>64</v>
      </c>
      <c r="C10" s="531" t="s">
        <v>501</v>
      </c>
      <c r="D10" s="226">
        <v>0</v>
      </c>
      <c r="E10" s="226">
        <v>168</v>
      </c>
      <c r="F10" s="226">
        <v>339</v>
      </c>
      <c r="G10" s="192" t="s">
        <v>23</v>
      </c>
      <c r="H10" s="192">
        <f t="shared" si="1"/>
        <v>201.78571428571428</v>
      </c>
    </row>
    <row r="11" spans="2:10" ht="20.100000000000001" customHeight="1" x14ac:dyDescent="0.25">
      <c r="B11" s="120" t="s">
        <v>65</v>
      </c>
      <c r="C11" s="531" t="s">
        <v>502</v>
      </c>
      <c r="D11" s="226">
        <v>-4193</v>
      </c>
      <c r="E11" s="226">
        <v>-5710</v>
      </c>
      <c r="F11" s="226">
        <v>-3804</v>
      </c>
      <c r="G11" s="192">
        <f t="shared" si="0"/>
        <v>136.17934652993085</v>
      </c>
      <c r="H11" s="192">
        <f t="shared" si="1"/>
        <v>66.619964973730291</v>
      </c>
    </row>
    <row r="12" spans="2:10" ht="34.5" customHeight="1" x14ac:dyDescent="0.25">
      <c r="B12" s="118" t="s">
        <v>123</v>
      </c>
      <c r="C12" s="568" t="s">
        <v>503</v>
      </c>
      <c r="D12" s="227">
        <f>SUM(D8:D11)</f>
        <v>91206</v>
      </c>
      <c r="E12" s="227">
        <f>SUM(E8:E11)</f>
        <v>86676</v>
      </c>
      <c r="F12" s="227">
        <f>SUM(F8:F11)</f>
        <v>101493</v>
      </c>
      <c r="G12" s="238">
        <f t="shared" si="0"/>
        <v>95.033221498585618</v>
      </c>
      <c r="H12" s="238">
        <f t="shared" si="1"/>
        <v>117.09469749411603</v>
      </c>
    </row>
    <row r="13" spans="2:10" ht="20.100000000000001" customHeight="1" x14ac:dyDescent="0.25">
      <c r="B13" s="120" t="s">
        <v>67</v>
      </c>
      <c r="C13" s="531" t="s">
        <v>294</v>
      </c>
      <c r="D13" s="226">
        <v>2696142</v>
      </c>
      <c r="E13" s="226">
        <v>2698561</v>
      </c>
      <c r="F13" s="226">
        <v>2852902</v>
      </c>
      <c r="G13" s="192">
        <f t="shared" si="0"/>
        <v>100.08972079363771</v>
      </c>
      <c r="H13" s="192">
        <f t="shared" si="1"/>
        <v>105.71938155187152</v>
      </c>
    </row>
    <row r="14" spans="2:10" ht="30.75" customHeight="1" x14ac:dyDescent="0.25">
      <c r="B14" s="118" t="s">
        <v>124</v>
      </c>
      <c r="C14" s="568" t="s">
        <v>504</v>
      </c>
      <c r="D14" s="248">
        <f>D12/D13</f>
        <v>3.3828336934775688E-2</v>
      </c>
      <c r="E14" s="248">
        <f>E12/E13</f>
        <v>3.2119340641178759E-2</v>
      </c>
      <c r="F14" s="248">
        <f>F12/F13</f>
        <v>3.5575354498682397E-2</v>
      </c>
      <c r="G14" s="238">
        <f t="shared" si="0"/>
        <v>94.948033369503094</v>
      </c>
      <c r="H14" s="238">
        <f t="shared" si="1"/>
        <v>110.75991532987086</v>
      </c>
    </row>
    <row r="17" spans="4:6" x14ac:dyDescent="0.25">
      <c r="D17" s="63"/>
      <c r="E17" s="63"/>
      <c r="F17" s="63"/>
    </row>
    <row r="18" spans="4:6" x14ac:dyDescent="0.25">
      <c r="D18" s="63"/>
      <c r="E18" s="63"/>
      <c r="F18" s="63"/>
    </row>
    <row r="20" spans="4:6" x14ac:dyDescent="0.25">
      <c r="D20" s="63"/>
      <c r="E20" s="63"/>
      <c r="F20" s="63"/>
    </row>
    <row r="21" spans="4:6" x14ac:dyDescent="0.25">
      <c r="D21" s="63"/>
      <c r="E21" s="63"/>
      <c r="F21" s="63"/>
    </row>
    <row r="22" spans="4:6" x14ac:dyDescent="0.25">
      <c r="D22" s="63"/>
      <c r="E22" s="63"/>
      <c r="F22" s="63"/>
    </row>
    <row r="23" spans="4:6" x14ac:dyDescent="0.25">
      <c r="D23" s="75"/>
      <c r="E23" s="75"/>
      <c r="F23" s="75"/>
    </row>
  </sheetData>
  <mergeCells count="7">
    <mergeCell ref="B4:H4"/>
    <mergeCell ref="B5:B6"/>
    <mergeCell ref="C5:C6"/>
    <mergeCell ref="D5:D6"/>
    <mergeCell ref="E5:E6"/>
    <mergeCell ref="F5:F6"/>
    <mergeCell ref="G5:H5"/>
  </mergeCells>
  <pageMargins left="0.7" right="0.7" top="0.75" bottom="0.75" header="0.3" footer="0.3"/>
  <pageSetup paperSize="9" orientation="portrait" r:id="rId1"/>
  <ignoredErrors>
    <ignoredError sqref="D12:F12" formulaRange="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2"/>
  <sheetViews>
    <sheetView workbookViewId="0">
      <selection activeCell="C5" sqref="C5:C6"/>
    </sheetView>
  </sheetViews>
  <sheetFormatPr defaultRowHeight="15" x14ac:dyDescent="0.25"/>
  <cols>
    <col min="2" max="2" width="6.85546875" customWidth="1"/>
    <col min="3" max="3" width="30" customWidth="1"/>
    <col min="4" max="4" width="13.85546875" customWidth="1"/>
    <col min="6" max="6" width="13.85546875" customWidth="1"/>
    <col min="7" max="7" width="8.28515625" customWidth="1"/>
    <col min="8" max="8" width="13.140625" customWidth="1"/>
  </cols>
  <sheetData>
    <row r="3" spans="2:10" ht="15.75" thickBot="1" x14ac:dyDescent="0.3">
      <c r="B3" s="152"/>
      <c r="C3" s="152"/>
      <c r="D3" s="152"/>
      <c r="E3" s="152"/>
      <c r="F3" s="152"/>
      <c r="G3" s="152"/>
      <c r="H3" s="152"/>
    </row>
    <row r="4" spans="2:10" ht="24.95" customHeight="1" thickTop="1" x14ac:dyDescent="0.25">
      <c r="B4" s="508" t="s">
        <v>505</v>
      </c>
      <c r="C4" s="508"/>
      <c r="D4" s="508"/>
      <c r="E4" s="508"/>
      <c r="F4" s="508"/>
      <c r="G4" s="508"/>
      <c r="H4" s="508"/>
    </row>
    <row r="5" spans="2:10" ht="15.75" x14ac:dyDescent="0.25">
      <c r="B5" s="509" t="s">
        <v>158</v>
      </c>
      <c r="C5" s="482" t="s">
        <v>206</v>
      </c>
      <c r="D5" s="482" t="s">
        <v>112</v>
      </c>
      <c r="E5" s="482"/>
      <c r="F5" s="482" t="s">
        <v>137</v>
      </c>
      <c r="G5" s="482"/>
      <c r="H5" s="118" t="s">
        <v>186</v>
      </c>
    </row>
    <row r="6" spans="2:10" ht="31.5" x14ac:dyDescent="0.25">
      <c r="B6" s="509"/>
      <c r="C6" s="482"/>
      <c r="D6" s="477" t="s">
        <v>506</v>
      </c>
      <c r="E6" s="477" t="s">
        <v>188</v>
      </c>
      <c r="F6" s="477" t="s">
        <v>506</v>
      </c>
      <c r="G6" s="477" t="s">
        <v>188</v>
      </c>
      <c r="H6" s="118" t="s">
        <v>98</v>
      </c>
    </row>
    <row r="7" spans="2:10" x14ac:dyDescent="0.25">
      <c r="B7" s="119">
        <v>1</v>
      </c>
      <c r="C7" s="119">
        <v>2</v>
      </c>
      <c r="D7" s="119">
        <v>3</v>
      </c>
      <c r="E7" s="119">
        <v>4</v>
      </c>
      <c r="F7" s="119">
        <v>5</v>
      </c>
      <c r="G7" s="119">
        <v>6</v>
      </c>
      <c r="H7" s="119">
        <v>7</v>
      </c>
    </row>
    <row r="8" spans="2:10" ht="15.75" x14ac:dyDescent="0.25">
      <c r="B8" s="120" t="s">
        <v>62</v>
      </c>
      <c r="C8" s="550" t="s">
        <v>507</v>
      </c>
      <c r="D8" s="237">
        <v>743</v>
      </c>
      <c r="E8" s="235">
        <f>D8/D12*100</f>
        <v>53.299856527977042</v>
      </c>
      <c r="F8" s="237">
        <v>739</v>
      </c>
      <c r="G8" s="235">
        <f>F8/F12*100</f>
        <v>52.86123032904149</v>
      </c>
      <c r="H8" s="249">
        <f>F8/D8*100</f>
        <v>99.461641991924637</v>
      </c>
      <c r="J8" s="77"/>
    </row>
    <row r="9" spans="2:10" ht="31.5" x14ac:dyDescent="0.25">
      <c r="B9" s="120" t="s">
        <v>63</v>
      </c>
      <c r="C9" s="550" t="s">
        <v>508</v>
      </c>
      <c r="D9" s="237">
        <v>104</v>
      </c>
      <c r="E9" s="235">
        <f>D9/D12*100</f>
        <v>7.4605451936872305</v>
      </c>
      <c r="F9" s="237">
        <v>111</v>
      </c>
      <c r="G9" s="235">
        <f>F9/F12*100</f>
        <v>7.939914163090128</v>
      </c>
      <c r="H9" s="249">
        <f>F9/D9*100</f>
        <v>106.73076923076923</v>
      </c>
      <c r="J9" s="77"/>
    </row>
    <row r="10" spans="2:10" ht="31.5" x14ac:dyDescent="0.25">
      <c r="B10" s="120" t="s">
        <v>64</v>
      </c>
      <c r="C10" s="550" t="s">
        <v>509</v>
      </c>
      <c r="D10" s="237">
        <v>536</v>
      </c>
      <c r="E10" s="235">
        <f>D10/D12*100</f>
        <v>38.450502152080347</v>
      </c>
      <c r="F10" s="237">
        <v>538</v>
      </c>
      <c r="G10" s="235">
        <f>F10/F12*100</f>
        <v>38.483547925608015</v>
      </c>
      <c r="H10" s="249">
        <f>F10/D10*100</f>
        <v>100.37313432835822</v>
      </c>
      <c r="J10" s="77"/>
    </row>
    <row r="11" spans="2:10" ht="15.75" x14ac:dyDescent="0.25">
      <c r="B11" s="120" t="s">
        <v>65</v>
      </c>
      <c r="C11" s="550" t="s">
        <v>276</v>
      </c>
      <c r="D11" s="237">
        <v>11</v>
      </c>
      <c r="E11" s="235">
        <f>D11/D12*100</f>
        <v>0.78909612625538017</v>
      </c>
      <c r="F11" s="237">
        <v>10</v>
      </c>
      <c r="G11" s="235">
        <f>F11/F12*100</f>
        <v>0.71530758226037194</v>
      </c>
      <c r="H11" s="249">
        <f>F11/D11*100</f>
        <v>90.909090909090907</v>
      </c>
      <c r="J11" s="77"/>
    </row>
    <row r="12" spans="2:10" ht="15.75" x14ac:dyDescent="0.25">
      <c r="B12" s="482" t="s">
        <v>179</v>
      </c>
      <c r="C12" s="482"/>
      <c r="D12" s="227">
        <f>SUM(D8:D11)</f>
        <v>1394</v>
      </c>
      <c r="E12" s="250">
        <v>100</v>
      </c>
      <c r="F12" s="227">
        <f>SUM(F8:F11)</f>
        <v>1398</v>
      </c>
      <c r="G12" s="250">
        <f>SUM(G8:G11)</f>
        <v>100</v>
      </c>
      <c r="H12" s="250">
        <f>F12/D12*100</f>
        <v>100.28694404591106</v>
      </c>
      <c r="J12" s="19"/>
    </row>
  </sheetData>
  <mergeCells count="6">
    <mergeCell ref="B12:C12"/>
    <mergeCell ref="B4:H4"/>
    <mergeCell ref="B5:B6"/>
    <mergeCell ref="C5:C6"/>
    <mergeCell ref="D5:E5"/>
    <mergeCell ref="F5:G5"/>
  </mergeCells>
  <pageMargins left="0.7" right="0.7" top="0.75" bottom="0.75" header="0.3" footer="0.3"/>
  <pageSetup orientation="portrait" r:id="rId1"/>
  <ignoredErrors>
    <ignoredError sqref="F12 D12" formulaRange="1"/>
  </ignoredError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26"/>
  <sheetViews>
    <sheetView topLeftCell="B4" workbookViewId="0">
      <selection activeCell="C14" sqref="C14"/>
    </sheetView>
  </sheetViews>
  <sheetFormatPr defaultRowHeight="15" x14ac:dyDescent="0.25"/>
  <cols>
    <col min="2" max="2" width="5.7109375" customWidth="1"/>
    <col min="3" max="3" width="45.5703125" customWidth="1"/>
    <col min="4" max="4" width="16.85546875" customWidth="1"/>
    <col min="5" max="5" width="16.5703125" customWidth="1"/>
    <col min="6" max="6" width="15.42578125" customWidth="1"/>
    <col min="7" max="7" width="10.85546875" customWidth="1"/>
    <col min="8" max="8" width="15.42578125" customWidth="1"/>
    <col min="9" max="9" width="16.7109375" customWidth="1"/>
    <col min="10" max="10" width="15" customWidth="1"/>
    <col min="11" max="11" width="10.85546875" style="31" customWidth="1"/>
    <col min="12" max="12" width="11.5703125" customWidth="1"/>
  </cols>
  <sheetData>
    <row r="3" spans="2:16" ht="16.5" thickBot="1" x14ac:dyDescent="0.3">
      <c r="B3" s="169"/>
      <c r="C3" s="169"/>
      <c r="D3" s="169"/>
      <c r="E3" s="169"/>
      <c r="F3" s="169"/>
      <c r="G3" s="169"/>
      <c r="H3" s="169"/>
      <c r="I3" s="169"/>
      <c r="J3" s="169"/>
      <c r="K3" s="256"/>
      <c r="L3" s="195" t="s">
        <v>184</v>
      </c>
    </row>
    <row r="4" spans="2:16" ht="24.95" customHeight="1" thickTop="1" x14ac:dyDescent="0.25">
      <c r="B4" s="510" t="s">
        <v>528</v>
      </c>
      <c r="C4" s="510"/>
      <c r="D4" s="510"/>
      <c r="E4" s="510"/>
      <c r="F4" s="510"/>
      <c r="G4" s="510"/>
      <c r="H4" s="510"/>
      <c r="I4" s="510"/>
      <c r="J4" s="510"/>
      <c r="K4" s="510"/>
      <c r="L4" s="510"/>
    </row>
    <row r="5" spans="2:16" ht="15.75" x14ac:dyDescent="0.25">
      <c r="B5" s="482" t="s">
        <v>158</v>
      </c>
      <c r="C5" s="482" t="s">
        <v>176</v>
      </c>
      <c r="D5" s="490" t="s">
        <v>113</v>
      </c>
      <c r="E5" s="490"/>
      <c r="F5" s="490"/>
      <c r="G5" s="490"/>
      <c r="H5" s="490" t="s">
        <v>140</v>
      </c>
      <c r="I5" s="490"/>
      <c r="J5" s="490"/>
      <c r="K5" s="490"/>
      <c r="L5" s="118" t="s">
        <v>186</v>
      </c>
    </row>
    <row r="6" spans="2:16" ht="31.5" x14ac:dyDescent="0.25">
      <c r="B6" s="482"/>
      <c r="C6" s="482"/>
      <c r="D6" s="570" t="s">
        <v>512</v>
      </c>
      <c r="E6" s="570" t="s">
        <v>513</v>
      </c>
      <c r="F6" s="570" t="s">
        <v>179</v>
      </c>
      <c r="G6" s="570" t="s">
        <v>6</v>
      </c>
      <c r="H6" s="570" t="s">
        <v>512</v>
      </c>
      <c r="I6" s="570" t="s">
        <v>513</v>
      </c>
      <c r="J6" s="570" t="s">
        <v>179</v>
      </c>
      <c r="K6" s="570" t="s">
        <v>6</v>
      </c>
      <c r="L6" s="118" t="s">
        <v>110</v>
      </c>
    </row>
    <row r="7" spans="2:16" ht="15" customHeight="1" x14ac:dyDescent="0.25">
      <c r="B7" s="119">
        <v>1</v>
      </c>
      <c r="C7" s="119">
        <v>2</v>
      </c>
      <c r="D7" s="119">
        <v>3</v>
      </c>
      <c r="E7" s="119">
        <v>4</v>
      </c>
      <c r="F7" s="119" t="s">
        <v>85</v>
      </c>
      <c r="G7" s="119">
        <v>6</v>
      </c>
      <c r="H7" s="119">
        <v>7</v>
      </c>
      <c r="I7" s="119">
        <v>8</v>
      </c>
      <c r="J7" s="119" t="s">
        <v>86</v>
      </c>
      <c r="K7" s="144">
        <v>10</v>
      </c>
      <c r="L7" s="119">
        <v>11</v>
      </c>
    </row>
    <row r="8" spans="2:16" ht="15.75" x14ac:dyDescent="0.25">
      <c r="B8" s="190"/>
      <c r="C8" s="190" t="s">
        <v>510</v>
      </c>
      <c r="D8" s="512"/>
      <c r="E8" s="512"/>
      <c r="F8" s="512"/>
      <c r="G8" s="512"/>
      <c r="H8" s="512"/>
      <c r="I8" s="512"/>
      <c r="J8" s="512"/>
      <c r="K8" s="512"/>
      <c r="L8" s="512"/>
    </row>
    <row r="9" spans="2:16" ht="15.75" x14ac:dyDescent="0.25">
      <c r="B9" s="329" t="s">
        <v>62</v>
      </c>
      <c r="C9" s="544" t="s">
        <v>248</v>
      </c>
      <c r="D9" s="226">
        <v>42575</v>
      </c>
      <c r="E9" s="226">
        <v>12356</v>
      </c>
      <c r="F9" s="226">
        <f t="shared" ref="F9:F17" si="0">D9+E9</f>
        <v>54931</v>
      </c>
      <c r="G9" s="234">
        <f>F9/F18*100</f>
        <v>8.3474785542241907</v>
      </c>
      <c r="H9" s="226">
        <v>45096</v>
      </c>
      <c r="I9" s="226">
        <v>19829</v>
      </c>
      <c r="J9" s="226">
        <f>H9+I9</f>
        <v>64925</v>
      </c>
      <c r="K9" s="251">
        <f>J9/J18*100</f>
        <v>9.3622292271708698</v>
      </c>
      <c r="L9" s="249">
        <f>J9/F9*100</f>
        <v>118.19373395714624</v>
      </c>
      <c r="N9" s="387"/>
      <c r="O9" s="388"/>
      <c r="P9" s="388"/>
    </row>
    <row r="10" spans="2:16" ht="15.75" x14ac:dyDescent="0.25">
      <c r="B10" s="252" t="s">
        <v>63</v>
      </c>
      <c r="C10" s="544" t="s">
        <v>514</v>
      </c>
      <c r="D10" s="226">
        <v>110</v>
      </c>
      <c r="E10" s="226">
        <v>0</v>
      </c>
      <c r="F10" s="226">
        <f t="shared" si="0"/>
        <v>110</v>
      </c>
      <c r="G10" s="234">
        <f>F10/F18*100</f>
        <v>1.6715927999939213E-2</v>
      </c>
      <c r="H10" s="226">
        <v>1660</v>
      </c>
      <c r="I10" s="226">
        <v>0</v>
      </c>
      <c r="J10" s="226">
        <f t="shared" ref="J10:J17" si="1">H10+I10</f>
        <v>1660</v>
      </c>
      <c r="K10" s="251">
        <f>J10/J18*100</f>
        <v>0.23937313079866987</v>
      </c>
      <c r="L10" s="249">
        <f t="shared" ref="L10:L18" si="2">J10/F10*100</f>
        <v>1509.0909090909092</v>
      </c>
      <c r="N10" s="389"/>
      <c r="O10" s="388"/>
      <c r="P10" s="388"/>
    </row>
    <row r="11" spans="2:16" ht="15.75" x14ac:dyDescent="0.25">
      <c r="B11" s="120" t="s">
        <v>64</v>
      </c>
      <c r="C11" s="544" t="s">
        <v>515</v>
      </c>
      <c r="D11" s="226">
        <v>389972</v>
      </c>
      <c r="E11" s="226">
        <v>150918</v>
      </c>
      <c r="F11" s="226">
        <f t="shared" si="0"/>
        <v>540890</v>
      </c>
      <c r="G11" s="234">
        <f>F11/F18*100</f>
        <v>82.195257235337465</v>
      </c>
      <c r="H11" s="226">
        <v>402924</v>
      </c>
      <c r="I11" s="226">
        <v>160441</v>
      </c>
      <c r="J11" s="226">
        <f t="shared" si="1"/>
        <v>563365</v>
      </c>
      <c r="K11" s="251">
        <f>J11/J18*100</f>
        <v>81.237616766501603</v>
      </c>
      <c r="L11" s="249">
        <f t="shared" si="2"/>
        <v>104.15518867052451</v>
      </c>
      <c r="N11" s="387"/>
      <c r="O11" s="388"/>
      <c r="P11" s="388"/>
    </row>
    <row r="12" spans="2:16" ht="15.75" x14ac:dyDescent="0.25">
      <c r="B12" s="120" t="s">
        <v>65</v>
      </c>
      <c r="C12" s="544" t="s">
        <v>516</v>
      </c>
      <c r="D12" s="226">
        <v>4108</v>
      </c>
      <c r="E12" s="226">
        <v>2936</v>
      </c>
      <c r="F12" s="226">
        <f t="shared" si="0"/>
        <v>7044</v>
      </c>
      <c r="G12" s="234">
        <f>F12/F18*100</f>
        <v>1.0704272439233802</v>
      </c>
      <c r="H12" s="226">
        <v>3631</v>
      </c>
      <c r="I12" s="226">
        <v>2888</v>
      </c>
      <c r="J12" s="226">
        <f t="shared" si="1"/>
        <v>6519</v>
      </c>
      <c r="K12" s="251">
        <f>J12/J18*100</f>
        <v>0.9400442407689934</v>
      </c>
      <c r="L12" s="249">
        <f t="shared" si="2"/>
        <v>92.546848381601365</v>
      </c>
      <c r="N12" s="387"/>
      <c r="O12" s="388"/>
      <c r="P12" s="388"/>
    </row>
    <row r="13" spans="2:16" ht="15.75" x14ac:dyDescent="0.25">
      <c r="B13" s="120" t="s">
        <v>66</v>
      </c>
      <c r="C13" s="544" t="s">
        <v>517</v>
      </c>
      <c r="D13" s="226">
        <f>D11-D12</f>
        <v>385864</v>
      </c>
      <c r="E13" s="226">
        <f>E11-E12</f>
        <v>147982</v>
      </c>
      <c r="F13" s="226">
        <f>D13+E13</f>
        <v>533846</v>
      </c>
      <c r="G13" s="234">
        <f>F13/F18*100</f>
        <v>81.124829991414089</v>
      </c>
      <c r="H13" s="226">
        <f>H11-H12</f>
        <v>399293</v>
      </c>
      <c r="I13" s="226">
        <f>I11-I12</f>
        <v>157553</v>
      </c>
      <c r="J13" s="226">
        <f>H13+I13</f>
        <v>556846</v>
      </c>
      <c r="K13" s="251">
        <f>J13/J18*100</f>
        <v>80.297572525732605</v>
      </c>
      <c r="L13" s="249">
        <f t="shared" si="2"/>
        <v>104.30835859030508</v>
      </c>
      <c r="N13" s="387"/>
      <c r="O13" s="388"/>
      <c r="P13" s="388"/>
    </row>
    <row r="14" spans="2:16" ht="15.75" x14ac:dyDescent="0.25">
      <c r="B14" s="120" t="s">
        <v>67</v>
      </c>
      <c r="C14" s="544" t="s">
        <v>518</v>
      </c>
      <c r="D14" s="226">
        <v>26764</v>
      </c>
      <c r="E14" s="226">
        <v>4540</v>
      </c>
      <c r="F14" s="226">
        <f t="shared" si="0"/>
        <v>31304</v>
      </c>
      <c r="G14" s="234">
        <f>F14/F18*100</f>
        <v>4.7570491828190651</v>
      </c>
      <c r="H14" s="226">
        <v>25577</v>
      </c>
      <c r="I14" s="226">
        <v>5151</v>
      </c>
      <c r="J14" s="226">
        <f t="shared" si="1"/>
        <v>30728</v>
      </c>
      <c r="K14" s="251">
        <f>J14/J18*100</f>
        <v>4.4309985320370657</v>
      </c>
      <c r="L14" s="249">
        <f t="shared" si="2"/>
        <v>98.159979555328391</v>
      </c>
      <c r="N14" s="387"/>
      <c r="O14" s="388"/>
      <c r="P14" s="388"/>
    </row>
    <row r="15" spans="2:16" ht="15.75" x14ac:dyDescent="0.25">
      <c r="B15" s="120" t="s">
        <v>68</v>
      </c>
      <c r="C15" s="544" t="s">
        <v>519</v>
      </c>
      <c r="D15" s="226">
        <v>33061</v>
      </c>
      <c r="E15" s="226">
        <v>0</v>
      </c>
      <c r="F15" s="226">
        <f t="shared" si="0"/>
        <v>33061</v>
      </c>
      <c r="G15" s="234">
        <f>F15/F18*100</f>
        <v>5.0240481418726395</v>
      </c>
      <c r="H15" s="226">
        <v>33888</v>
      </c>
      <c r="I15" s="226">
        <v>0</v>
      </c>
      <c r="J15" s="226">
        <f t="shared" si="1"/>
        <v>33888</v>
      </c>
      <c r="K15" s="251">
        <f>J15/J18*100</f>
        <v>4.8866726846417619</v>
      </c>
      <c r="L15" s="249">
        <f t="shared" si="2"/>
        <v>102.50143673815069</v>
      </c>
      <c r="N15" s="387"/>
      <c r="O15" s="388"/>
      <c r="P15" s="388"/>
    </row>
    <row r="16" spans="2:16" ht="15.75" x14ac:dyDescent="0.25">
      <c r="B16" s="120" t="s">
        <v>69</v>
      </c>
      <c r="C16" s="544" t="s">
        <v>520</v>
      </c>
      <c r="D16" s="226">
        <v>3565</v>
      </c>
      <c r="E16" s="226">
        <v>1248</v>
      </c>
      <c r="F16" s="226">
        <f t="shared" si="0"/>
        <v>4813</v>
      </c>
      <c r="G16" s="234">
        <f>F16/F18*100</f>
        <v>0.73139783148824944</v>
      </c>
      <c r="H16" s="226">
        <v>3652</v>
      </c>
      <c r="I16" s="226">
        <v>1789</v>
      </c>
      <c r="J16" s="226">
        <f t="shared" si="1"/>
        <v>5441</v>
      </c>
      <c r="K16" s="251">
        <f>J16/J18*100</f>
        <v>0.78459590643106203</v>
      </c>
      <c r="L16" s="249">
        <f t="shared" si="2"/>
        <v>113.04799501350509</v>
      </c>
      <c r="N16" s="387"/>
      <c r="O16" s="388"/>
      <c r="P16" s="388"/>
    </row>
    <row r="17" spans="2:16" ht="31.5" x14ac:dyDescent="0.25">
      <c r="B17" s="120" t="s">
        <v>70</v>
      </c>
      <c r="C17" s="544" t="s">
        <v>521</v>
      </c>
      <c r="D17" s="226">
        <v>10</v>
      </c>
      <c r="E17" s="226">
        <v>0</v>
      </c>
      <c r="F17" s="226">
        <f t="shared" si="0"/>
        <v>10</v>
      </c>
      <c r="G17" s="234">
        <f>F17/F18*100</f>
        <v>1.5196298181762923E-3</v>
      </c>
      <c r="H17" s="226">
        <v>10</v>
      </c>
      <c r="I17" s="226">
        <v>0</v>
      </c>
      <c r="J17" s="226">
        <f t="shared" si="1"/>
        <v>10</v>
      </c>
      <c r="K17" s="251">
        <f>J17/J18*100</f>
        <v>1.4420068120401799E-3</v>
      </c>
      <c r="L17" s="249">
        <f t="shared" si="2"/>
        <v>100</v>
      </c>
      <c r="N17" s="389"/>
      <c r="O17" s="388"/>
      <c r="P17" s="388"/>
    </row>
    <row r="18" spans="2:16" ht="15.75" x14ac:dyDescent="0.25">
      <c r="B18" s="482" t="s">
        <v>522</v>
      </c>
      <c r="C18" s="482"/>
      <c r="D18" s="227">
        <f>D9+D10+D13+D14+D15+D16-D17</f>
        <v>491929</v>
      </c>
      <c r="E18" s="227">
        <f>E9+E10+E13+E14+E15+E16-E17</f>
        <v>166126</v>
      </c>
      <c r="F18" s="227">
        <f>F9+F10+F13+F14+F15+F16-F17</f>
        <v>658055</v>
      </c>
      <c r="G18" s="238">
        <f>G9+G10+G13+G14+G15+G16+G17</f>
        <v>100.00303925963635</v>
      </c>
      <c r="H18" s="227">
        <f>H9+H10+H13+H14+H15+H16-H17</f>
        <v>509156</v>
      </c>
      <c r="I18" s="227">
        <f>I9+I10+I13+I14+I15+I16-I17</f>
        <v>184322</v>
      </c>
      <c r="J18" s="227">
        <f>J9+J10+J13+J14+J15+J16-J17</f>
        <v>693478</v>
      </c>
      <c r="K18" s="250">
        <f t="shared" ref="K18" si="3">K9+K10+K13+K14+K15+K16+K17</f>
        <v>100.00288401362408</v>
      </c>
      <c r="L18" s="250">
        <f t="shared" si="2"/>
        <v>105.38298470492589</v>
      </c>
      <c r="N18" s="390"/>
      <c r="O18" s="391"/>
      <c r="P18" s="391"/>
    </row>
    <row r="19" spans="2:16" ht="15.75" x14ac:dyDescent="0.25">
      <c r="B19" s="512" t="s">
        <v>511</v>
      </c>
      <c r="C19" s="512"/>
      <c r="D19" s="513"/>
      <c r="E19" s="513"/>
      <c r="F19" s="513"/>
      <c r="G19" s="513"/>
      <c r="H19" s="513"/>
      <c r="I19" s="513"/>
      <c r="J19" s="513"/>
      <c r="K19" s="513"/>
      <c r="L19" s="513"/>
      <c r="N19" s="511"/>
      <c r="O19" s="511"/>
      <c r="P19" s="511"/>
    </row>
    <row r="20" spans="2:16" ht="15.75" x14ac:dyDescent="0.25">
      <c r="B20" s="120" t="s">
        <v>71</v>
      </c>
      <c r="C20" s="531" t="s">
        <v>523</v>
      </c>
      <c r="D20" s="226">
        <v>207503</v>
      </c>
      <c r="E20" s="226">
        <v>107920</v>
      </c>
      <c r="F20" s="226">
        <f>D20+E20</f>
        <v>315423</v>
      </c>
      <c r="G20" s="234">
        <f>F20/F23*100</f>
        <v>47.932619613862066</v>
      </c>
      <c r="H20" s="226">
        <v>201926</v>
      </c>
      <c r="I20" s="226">
        <v>124023</v>
      </c>
      <c r="J20" s="226">
        <f>H20+I20</f>
        <v>325949</v>
      </c>
      <c r="K20" s="251">
        <f>J20/J23*100</f>
        <v>47.002067837768465</v>
      </c>
      <c r="L20" s="249">
        <f>J20/F20*100</f>
        <v>103.33710604489843</v>
      </c>
      <c r="N20" s="58"/>
      <c r="O20" s="58"/>
      <c r="P20" s="67"/>
    </row>
    <row r="21" spans="2:16" ht="15.75" x14ac:dyDescent="0.25">
      <c r="B21" s="120" t="s">
        <v>72</v>
      </c>
      <c r="C21" s="531" t="s">
        <v>524</v>
      </c>
      <c r="D21" s="226">
        <v>23130</v>
      </c>
      <c r="E21" s="226">
        <v>7928</v>
      </c>
      <c r="F21" s="226">
        <f>D21+E21</f>
        <v>31058</v>
      </c>
      <c r="G21" s="234">
        <f>F21/F23*100</f>
        <v>4.7196662892919283</v>
      </c>
      <c r="H21" s="226">
        <v>25488</v>
      </c>
      <c r="I21" s="226">
        <v>8201</v>
      </c>
      <c r="J21" s="226">
        <f>H21+I21</f>
        <v>33689</v>
      </c>
      <c r="K21" s="251">
        <f>J21/J23*100</f>
        <v>4.8579767490821633</v>
      </c>
      <c r="L21" s="249">
        <f>J21/F21*100</f>
        <v>108.47124734367956</v>
      </c>
      <c r="N21" s="58"/>
      <c r="O21" s="58"/>
      <c r="P21" s="67"/>
    </row>
    <row r="22" spans="2:16" ht="15.75" x14ac:dyDescent="0.25">
      <c r="B22" s="120" t="s">
        <v>73</v>
      </c>
      <c r="C22" s="531" t="s">
        <v>525</v>
      </c>
      <c r="D22" s="226">
        <v>261296</v>
      </c>
      <c r="E22" s="226">
        <v>50278</v>
      </c>
      <c r="F22" s="226">
        <f>D22+E22</f>
        <v>311574</v>
      </c>
      <c r="G22" s="234">
        <f>F22/F23*100</f>
        <v>47.347714096846012</v>
      </c>
      <c r="H22" s="226">
        <v>281742</v>
      </c>
      <c r="I22" s="226">
        <v>52098</v>
      </c>
      <c r="J22" s="226">
        <f>H22+I22</f>
        <v>333840</v>
      </c>
      <c r="K22" s="251">
        <f>J22/J23*100</f>
        <v>48.139955413149373</v>
      </c>
      <c r="L22" s="249">
        <f>J22/F22*100</f>
        <v>107.14629590402281</v>
      </c>
      <c r="N22" s="58"/>
      <c r="O22" s="58"/>
      <c r="P22" s="67"/>
    </row>
    <row r="23" spans="2:16" ht="15.75" x14ac:dyDescent="0.25">
      <c r="B23" s="482" t="s">
        <v>526</v>
      </c>
      <c r="C23" s="482"/>
      <c r="D23" s="227">
        <f t="shared" ref="D23:I23" si="4">SUM(D20:D22)</f>
        <v>491929</v>
      </c>
      <c r="E23" s="227">
        <f t="shared" si="4"/>
        <v>166126</v>
      </c>
      <c r="F23" s="227">
        <f t="shared" si="4"/>
        <v>658055</v>
      </c>
      <c r="G23" s="238">
        <f t="shared" si="4"/>
        <v>100</v>
      </c>
      <c r="H23" s="227">
        <f t="shared" si="4"/>
        <v>509156</v>
      </c>
      <c r="I23" s="227">
        <f t="shared" si="4"/>
        <v>184322</v>
      </c>
      <c r="J23" s="227">
        <f>H23+I23</f>
        <v>693478</v>
      </c>
      <c r="K23" s="253">
        <f>SUM(K20:K22)</f>
        <v>100</v>
      </c>
      <c r="L23" s="250">
        <f>J23/F23*100</f>
        <v>105.38298470492589</v>
      </c>
      <c r="N23" s="68"/>
      <c r="O23" s="68"/>
      <c r="P23" s="67"/>
    </row>
    <row r="24" spans="2:16" ht="15.75" x14ac:dyDescent="0.25">
      <c r="B24" s="120" t="s">
        <v>74</v>
      </c>
      <c r="C24" s="531" t="s">
        <v>527</v>
      </c>
      <c r="D24" s="226">
        <v>190541</v>
      </c>
      <c r="E24" s="226">
        <v>35801</v>
      </c>
      <c r="F24" s="226">
        <f>D24+E24</f>
        <v>226342</v>
      </c>
      <c r="G24" s="254"/>
      <c r="H24" s="226">
        <v>178970</v>
      </c>
      <c r="I24" s="226">
        <v>31948</v>
      </c>
      <c r="J24" s="226">
        <f>H24+I24</f>
        <v>210918</v>
      </c>
      <c r="K24" s="255"/>
      <c r="L24" s="249">
        <f>J24/F24*100</f>
        <v>93.185533396364789</v>
      </c>
      <c r="N24" s="58"/>
      <c r="O24" s="58"/>
      <c r="P24" s="67"/>
    </row>
    <row r="25" spans="2:16" x14ac:dyDescent="0.25">
      <c r="N25" s="13"/>
      <c r="O25" s="13"/>
      <c r="P25" s="13"/>
    </row>
    <row r="26" spans="2:16" x14ac:dyDescent="0.25">
      <c r="D26" s="72"/>
      <c r="E26" s="72"/>
      <c r="F26" s="72"/>
      <c r="G26" s="72"/>
      <c r="H26" s="72"/>
      <c r="I26" s="72"/>
      <c r="J26" s="72"/>
      <c r="L26" s="72"/>
      <c r="N26" s="13"/>
      <c r="O26" s="13"/>
      <c r="P26" s="13"/>
    </row>
  </sheetData>
  <mergeCells count="11">
    <mergeCell ref="N19:P19"/>
    <mergeCell ref="D8:L8"/>
    <mergeCell ref="B19:C19"/>
    <mergeCell ref="D19:L19"/>
    <mergeCell ref="B23:C23"/>
    <mergeCell ref="B18:C18"/>
    <mergeCell ref="B4:L4"/>
    <mergeCell ref="B5:B6"/>
    <mergeCell ref="C5:C6"/>
    <mergeCell ref="D5:G5"/>
    <mergeCell ref="H5:K5"/>
  </mergeCells>
  <pageMargins left="0.7" right="0.7" top="0.75" bottom="0.75" header="0.3" footer="0.3"/>
  <pageSetup paperSize="9" orientation="portrait" r:id="rId1"/>
  <ignoredErrors>
    <ignoredError sqref="F23 J23 G18" formula="1"/>
  </ignoredError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workbookViewId="0">
      <selection activeCell="C19" sqref="C19"/>
    </sheetView>
  </sheetViews>
  <sheetFormatPr defaultRowHeight="15" x14ac:dyDescent="0.25"/>
  <cols>
    <col min="1" max="1" width="9.140625" style="39"/>
    <col min="2" max="2" width="8" style="39" customWidth="1"/>
    <col min="3" max="3" width="32.85546875" style="39" customWidth="1"/>
    <col min="4" max="4" width="13.140625" style="39" customWidth="1"/>
    <col min="5" max="5" width="13.42578125" style="39" customWidth="1"/>
    <col min="6" max="6" width="13.140625" style="39" customWidth="1"/>
    <col min="7" max="7" width="10.42578125" style="39" customWidth="1"/>
    <col min="8" max="8" width="12.42578125" style="39" customWidth="1"/>
    <col min="9" max="9" width="12.28515625" style="39" customWidth="1"/>
    <col min="10" max="10" width="12.42578125" style="39" customWidth="1"/>
    <col min="11" max="11" width="10.42578125" style="39" customWidth="1"/>
    <col min="12" max="12" width="11.28515625" style="39" customWidth="1"/>
    <col min="13" max="16384" width="9.140625" style="39"/>
  </cols>
  <sheetData>
    <row r="2" spans="2:16" ht="15.75" x14ac:dyDescent="0.25">
      <c r="B2" s="1"/>
      <c r="C2" s="1"/>
      <c r="D2" s="1"/>
      <c r="E2" s="1"/>
      <c r="F2" s="1"/>
      <c r="G2" s="1"/>
      <c r="H2" s="1"/>
      <c r="I2" s="1"/>
      <c r="J2" s="1"/>
      <c r="K2" s="1"/>
      <c r="L2" s="1"/>
    </row>
    <row r="3" spans="2:16" ht="20.100000000000001" customHeight="1" thickBot="1" x14ac:dyDescent="0.3">
      <c r="B3" s="270"/>
      <c r="C3" s="270"/>
      <c r="D3" s="270"/>
      <c r="E3" s="270"/>
      <c r="F3" s="270"/>
      <c r="G3" s="270"/>
      <c r="H3" s="270"/>
      <c r="I3" s="270"/>
      <c r="J3" s="270"/>
      <c r="K3" s="270"/>
      <c r="L3" s="271" t="s">
        <v>184</v>
      </c>
    </row>
    <row r="4" spans="2:16" ht="24.95" customHeight="1" thickTop="1" x14ac:dyDescent="0.25">
      <c r="B4" s="508" t="s">
        <v>530</v>
      </c>
      <c r="C4" s="508"/>
      <c r="D4" s="508"/>
      <c r="E4" s="508"/>
      <c r="F4" s="508"/>
      <c r="G4" s="508"/>
      <c r="H4" s="508"/>
      <c r="I4" s="508"/>
      <c r="J4" s="508"/>
      <c r="K4" s="508"/>
      <c r="L4" s="508"/>
    </row>
    <row r="5" spans="2:16" ht="14.45" customHeight="1" x14ac:dyDescent="0.25">
      <c r="B5" s="482" t="s">
        <v>158</v>
      </c>
      <c r="C5" s="490" t="s">
        <v>176</v>
      </c>
      <c r="D5" s="482" t="s">
        <v>113</v>
      </c>
      <c r="E5" s="482"/>
      <c r="F5" s="482"/>
      <c r="G5" s="482"/>
      <c r="H5" s="482" t="s">
        <v>140</v>
      </c>
      <c r="I5" s="482"/>
      <c r="J5" s="482"/>
      <c r="K5" s="482"/>
      <c r="L5" s="326" t="s">
        <v>186</v>
      </c>
    </row>
    <row r="6" spans="2:16" ht="15" customHeight="1" x14ac:dyDescent="0.25">
      <c r="B6" s="482"/>
      <c r="C6" s="490"/>
      <c r="D6" s="572" t="s">
        <v>531</v>
      </c>
      <c r="E6" s="572" t="s">
        <v>179</v>
      </c>
      <c r="F6" s="572" t="s">
        <v>532</v>
      </c>
      <c r="G6" s="572" t="s">
        <v>6</v>
      </c>
      <c r="H6" s="572" t="s">
        <v>531</v>
      </c>
      <c r="I6" s="572" t="s">
        <v>179</v>
      </c>
      <c r="J6" s="572" t="s">
        <v>532</v>
      </c>
      <c r="K6" s="572" t="s">
        <v>6</v>
      </c>
      <c r="L6" s="490" t="s">
        <v>110</v>
      </c>
    </row>
    <row r="7" spans="2:16" ht="15.75" customHeight="1" x14ac:dyDescent="0.25">
      <c r="B7" s="482"/>
      <c r="C7" s="490"/>
      <c r="D7" s="572"/>
      <c r="E7" s="572"/>
      <c r="F7" s="572"/>
      <c r="G7" s="572"/>
      <c r="H7" s="572"/>
      <c r="I7" s="572"/>
      <c r="J7" s="572"/>
      <c r="K7" s="572"/>
      <c r="L7" s="490"/>
    </row>
    <row r="8" spans="2:16" s="40" customFormat="1" x14ac:dyDescent="0.25">
      <c r="B8" s="119">
        <v>1</v>
      </c>
      <c r="C8" s="144">
        <v>2</v>
      </c>
      <c r="D8" s="144">
        <v>3</v>
      </c>
      <c r="E8" s="144">
        <v>4</v>
      </c>
      <c r="F8" s="144" t="s">
        <v>89</v>
      </c>
      <c r="G8" s="144">
        <v>6</v>
      </c>
      <c r="H8" s="144">
        <v>7</v>
      </c>
      <c r="I8" s="144">
        <v>8</v>
      </c>
      <c r="J8" s="144" t="s">
        <v>86</v>
      </c>
      <c r="K8" s="144">
        <v>10</v>
      </c>
      <c r="L8" s="144">
        <v>11</v>
      </c>
    </row>
    <row r="9" spans="2:16" ht="15.75" x14ac:dyDescent="0.25">
      <c r="B9" s="329" t="s">
        <v>62</v>
      </c>
      <c r="C9" s="541" t="s">
        <v>533</v>
      </c>
      <c r="D9" s="265">
        <v>48076</v>
      </c>
      <c r="E9" s="265">
        <v>0</v>
      </c>
      <c r="F9" s="265">
        <f t="shared" ref="F9:F15" si="0">D9+E9</f>
        <v>48076</v>
      </c>
      <c r="G9" s="266">
        <f>F9/F16*100</f>
        <v>15.430042301347353</v>
      </c>
      <c r="H9" s="258">
        <v>48098</v>
      </c>
      <c r="I9" s="260">
        <v>0</v>
      </c>
      <c r="J9" s="258">
        <f t="shared" ref="J9:J15" si="1">H9+I9</f>
        <v>48098</v>
      </c>
      <c r="K9" s="266">
        <f>J9/J16*100</f>
        <v>14.407500599089385</v>
      </c>
      <c r="L9" s="267">
        <f>J9/F9*100</f>
        <v>100.04576087860887</v>
      </c>
      <c r="N9" s="393"/>
      <c r="O9" s="394"/>
      <c r="P9" s="393"/>
    </row>
    <row r="10" spans="2:16" ht="18.75" customHeight="1" x14ac:dyDescent="0.25">
      <c r="B10" s="329" t="s">
        <v>63</v>
      </c>
      <c r="C10" s="541" t="s">
        <v>295</v>
      </c>
      <c r="D10" s="265">
        <v>3868</v>
      </c>
      <c r="E10" s="265">
        <v>33100</v>
      </c>
      <c r="F10" s="265">
        <f t="shared" si="0"/>
        <v>36968</v>
      </c>
      <c r="G10" s="266">
        <f>F10/F16*100</f>
        <v>11.864918125389153</v>
      </c>
      <c r="H10" s="258">
        <v>3696</v>
      </c>
      <c r="I10" s="258">
        <v>34177</v>
      </c>
      <c r="J10" s="258">
        <f t="shared" si="1"/>
        <v>37873</v>
      </c>
      <c r="K10" s="266">
        <f>J10/J16*100</f>
        <v>11.344656122693506</v>
      </c>
      <c r="L10" s="267">
        <f>J10/F10*100</f>
        <v>102.44806318978577</v>
      </c>
      <c r="N10" s="393"/>
      <c r="O10" s="393"/>
      <c r="P10" s="393"/>
    </row>
    <row r="11" spans="2:16" ht="20.25" customHeight="1" x14ac:dyDescent="0.25">
      <c r="B11" s="329" t="s">
        <v>64</v>
      </c>
      <c r="C11" s="541" t="s">
        <v>534</v>
      </c>
      <c r="D11" s="265">
        <v>209248</v>
      </c>
      <c r="E11" s="258">
        <v>0</v>
      </c>
      <c r="F11" s="258">
        <f t="shared" si="0"/>
        <v>209248</v>
      </c>
      <c r="G11" s="266">
        <f>F11/F16*100</f>
        <v>67.158363663206813</v>
      </c>
      <c r="H11" s="258">
        <v>228878</v>
      </c>
      <c r="I11" s="260">
        <v>0</v>
      </c>
      <c r="J11" s="258">
        <f t="shared" si="1"/>
        <v>228878</v>
      </c>
      <c r="K11" s="266">
        <f>J11/J16*100</f>
        <v>68.559190031152653</v>
      </c>
      <c r="L11" s="267">
        <f>J11/F11*100</f>
        <v>109.38121272365807</v>
      </c>
      <c r="N11" s="393"/>
      <c r="O11" s="394"/>
      <c r="P11" s="393"/>
    </row>
    <row r="12" spans="2:16" ht="15.75" x14ac:dyDescent="0.25">
      <c r="B12" s="329" t="s">
        <v>65</v>
      </c>
      <c r="C12" s="541" t="s">
        <v>535</v>
      </c>
      <c r="D12" s="265">
        <v>0</v>
      </c>
      <c r="E12" s="265">
        <v>0</v>
      </c>
      <c r="F12" s="265">
        <f t="shared" si="0"/>
        <v>0</v>
      </c>
      <c r="G12" s="266">
        <f>F12/F16*100</f>
        <v>0</v>
      </c>
      <c r="H12" s="260">
        <v>0</v>
      </c>
      <c r="I12" s="260">
        <v>0</v>
      </c>
      <c r="J12" s="258">
        <f t="shared" si="1"/>
        <v>0</v>
      </c>
      <c r="K12" s="266">
        <f>J12/J16*100</f>
        <v>0</v>
      </c>
      <c r="L12" s="267" t="s">
        <v>23</v>
      </c>
      <c r="N12" s="394"/>
      <c r="O12" s="394"/>
      <c r="P12" s="393"/>
    </row>
    <row r="13" spans="2:16" ht="15.75" x14ac:dyDescent="0.25">
      <c r="B13" s="329" t="s">
        <v>66</v>
      </c>
      <c r="C13" s="541" t="s">
        <v>536</v>
      </c>
      <c r="D13" s="265">
        <v>0</v>
      </c>
      <c r="E13" s="265">
        <v>9168</v>
      </c>
      <c r="F13" s="265">
        <f t="shared" si="0"/>
        <v>9168</v>
      </c>
      <c r="G13" s="266">
        <f>F13/F16*100</f>
        <v>2.9424791542298139</v>
      </c>
      <c r="H13" s="260">
        <v>0</v>
      </c>
      <c r="I13" s="392">
        <v>7566</v>
      </c>
      <c r="J13" s="258">
        <f t="shared" si="1"/>
        <v>7566</v>
      </c>
      <c r="K13" s="266">
        <f>J13/J16*100</f>
        <v>2.2663551401869162</v>
      </c>
      <c r="L13" s="267">
        <f>J13/F13*100</f>
        <v>82.526178010471213</v>
      </c>
      <c r="N13" s="394"/>
      <c r="O13" s="393"/>
      <c r="P13" s="393"/>
    </row>
    <row r="14" spans="2:16" ht="15.75" x14ac:dyDescent="0.25">
      <c r="B14" s="329" t="s">
        <v>67</v>
      </c>
      <c r="C14" s="541" t="s">
        <v>537</v>
      </c>
      <c r="D14" s="265">
        <v>0</v>
      </c>
      <c r="E14" s="265">
        <v>3568</v>
      </c>
      <c r="F14" s="265">
        <f t="shared" si="0"/>
        <v>3568</v>
      </c>
      <c r="G14" s="266">
        <f>F14/F16*100</f>
        <v>1.1451533183128244</v>
      </c>
      <c r="H14" s="260">
        <v>0</v>
      </c>
      <c r="I14" s="258">
        <v>4214</v>
      </c>
      <c r="J14" s="258">
        <f t="shared" si="1"/>
        <v>4214</v>
      </c>
      <c r="K14" s="266">
        <f>J14/J16*100</f>
        <v>1.2622813323747903</v>
      </c>
      <c r="L14" s="267">
        <f>J14/F14*100</f>
        <v>118.10538116591928</v>
      </c>
      <c r="N14" s="394"/>
      <c r="O14" s="393"/>
      <c r="P14" s="393"/>
    </row>
    <row r="15" spans="2:16" ht="15.75" x14ac:dyDescent="0.25">
      <c r="B15" s="329" t="s">
        <v>68</v>
      </c>
      <c r="C15" s="541" t="s">
        <v>538</v>
      </c>
      <c r="D15" s="265">
        <v>104</v>
      </c>
      <c r="E15" s="265">
        <v>4442</v>
      </c>
      <c r="F15" s="265">
        <f t="shared" si="0"/>
        <v>4546</v>
      </c>
      <c r="G15" s="266">
        <f>F15/F16*100</f>
        <v>1.4590434375140415</v>
      </c>
      <c r="H15" s="258">
        <v>1070</v>
      </c>
      <c r="I15" s="258">
        <v>6141</v>
      </c>
      <c r="J15" s="258">
        <f t="shared" si="1"/>
        <v>7211</v>
      </c>
      <c r="K15" s="266">
        <f>J15/J16*100</f>
        <v>2.1600167745027559</v>
      </c>
      <c r="L15" s="267">
        <f>J15/F15*100</f>
        <v>158.6229652441707</v>
      </c>
      <c r="N15" s="393"/>
      <c r="O15" s="393"/>
      <c r="P15" s="393"/>
    </row>
    <row r="16" spans="2:16" ht="15.75" x14ac:dyDescent="0.25">
      <c r="B16" s="490" t="s">
        <v>539</v>
      </c>
      <c r="C16" s="490"/>
      <c r="D16" s="211">
        <f t="shared" ref="D16:K16" si="2">SUM(D9:D15)</f>
        <v>261296</v>
      </c>
      <c r="E16" s="211">
        <f t="shared" si="2"/>
        <v>50278</v>
      </c>
      <c r="F16" s="211">
        <f t="shared" si="2"/>
        <v>311574</v>
      </c>
      <c r="G16" s="268">
        <f t="shared" si="2"/>
        <v>100</v>
      </c>
      <c r="H16" s="211">
        <f t="shared" si="2"/>
        <v>281742</v>
      </c>
      <c r="I16" s="269">
        <f t="shared" si="2"/>
        <v>52098</v>
      </c>
      <c r="J16" s="269">
        <f t="shared" si="2"/>
        <v>333840</v>
      </c>
      <c r="K16" s="268">
        <f t="shared" si="2"/>
        <v>100</v>
      </c>
      <c r="L16" s="253">
        <f>J16/F16*100</f>
        <v>107.14629590402281</v>
      </c>
      <c r="N16" s="395"/>
      <c r="O16" s="396"/>
      <c r="P16" s="396"/>
    </row>
    <row r="19" spans="4:10" x14ac:dyDescent="0.25">
      <c r="D19" s="76"/>
      <c r="F19" s="76"/>
      <c r="H19" s="76"/>
      <c r="J19" s="76"/>
    </row>
    <row r="20" spans="4:10" x14ac:dyDescent="0.25">
      <c r="D20" s="76"/>
      <c r="E20" s="76"/>
      <c r="F20" s="76"/>
      <c r="H20" s="76"/>
      <c r="I20" s="76"/>
      <c r="J20" s="76"/>
    </row>
    <row r="21" spans="4:10" x14ac:dyDescent="0.25">
      <c r="D21" s="76"/>
      <c r="F21" s="76"/>
      <c r="H21" s="76"/>
      <c r="J21" s="76"/>
    </row>
    <row r="23" spans="4:10" x14ac:dyDescent="0.25">
      <c r="E23" s="76"/>
      <c r="F23" s="76"/>
      <c r="I23" s="76"/>
      <c r="J23" s="76"/>
    </row>
    <row r="24" spans="4:10" x14ac:dyDescent="0.25">
      <c r="E24" s="76"/>
      <c r="F24" s="76"/>
      <c r="I24" s="76"/>
      <c r="J24" s="76"/>
    </row>
    <row r="25" spans="4:10" x14ac:dyDescent="0.25">
      <c r="E25" s="76"/>
      <c r="F25" s="76"/>
      <c r="I25" s="76"/>
      <c r="J25" s="76"/>
    </row>
    <row r="26" spans="4:10" x14ac:dyDescent="0.25">
      <c r="D26" s="76"/>
      <c r="E26" s="76"/>
      <c r="F26" s="76"/>
      <c r="H26" s="76"/>
      <c r="I26" s="76"/>
      <c r="J26" s="76"/>
    </row>
  </sheetData>
  <mergeCells count="15">
    <mergeCell ref="L6:L7"/>
    <mergeCell ref="B16:C16"/>
    <mergeCell ref="B4:L4"/>
    <mergeCell ref="D5:G5"/>
    <mergeCell ref="H5:K5"/>
    <mergeCell ref="B5:B7"/>
    <mergeCell ref="C5:C7"/>
    <mergeCell ref="D6:D7"/>
    <mergeCell ref="E6:E7"/>
    <mergeCell ref="F6:F7"/>
    <mergeCell ref="G6:G7"/>
    <mergeCell ref="H6:H7"/>
    <mergeCell ref="I6:I7"/>
    <mergeCell ref="J6:J7"/>
    <mergeCell ref="K6:K7"/>
  </mergeCells>
  <pageMargins left="0.7" right="0.7" top="0.75" bottom="0.75" header="0.3" footer="0.3"/>
  <pageSetup paperSize="9" orientation="portrait" r:id="rId1"/>
  <ignoredErrors>
    <ignoredError sqref="D16:E16 H16:I16" formulaRange="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2"/>
  <sheetViews>
    <sheetView workbookViewId="0">
      <selection activeCell="D6" sqref="D6:F6"/>
    </sheetView>
  </sheetViews>
  <sheetFormatPr defaultRowHeight="15" x14ac:dyDescent="0.25"/>
  <cols>
    <col min="1" max="2" width="9.140625" style="77"/>
    <col min="3" max="3" width="38.140625" style="77" customWidth="1"/>
    <col min="4" max="4" width="13.42578125" style="77" customWidth="1"/>
    <col min="5" max="5" width="13.140625" style="77" customWidth="1"/>
    <col min="6" max="7" width="12.140625" style="77" customWidth="1"/>
    <col min="8" max="8" width="11.85546875" style="77" customWidth="1"/>
    <col min="9" max="9" width="12.140625" style="77" customWidth="1"/>
    <col min="10" max="10" width="12.42578125" style="77" customWidth="1"/>
    <col min="11" max="11" width="12.140625" style="77" customWidth="1"/>
    <col min="12" max="12" width="11.85546875" style="77" customWidth="1"/>
    <col min="13" max="16384" width="9.140625" style="77"/>
  </cols>
  <sheetData>
    <row r="2" spans="2:19" ht="15.75" x14ac:dyDescent="0.25">
      <c r="B2" s="9"/>
      <c r="C2" s="9"/>
      <c r="D2" s="9"/>
      <c r="E2" s="9"/>
      <c r="F2" s="9"/>
      <c r="G2" s="9"/>
      <c r="H2" s="9"/>
      <c r="I2" s="9"/>
      <c r="J2" s="9"/>
      <c r="K2" s="9"/>
      <c r="L2" s="9"/>
    </row>
    <row r="3" spans="2:19" ht="16.5" thickBot="1" x14ac:dyDescent="0.3">
      <c r="B3" s="262"/>
      <c r="C3" s="221"/>
      <c r="D3" s="221"/>
      <c r="E3" s="221"/>
      <c r="F3" s="221"/>
      <c r="G3" s="221"/>
      <c r="H3" s="221"/>
      <c r="I3" s="221"/>
      <c r="J3" s="221"/>
      <c r="K3" s="221"/>
      <c r="L3" s="263" t="s">
        <v>184</v>
      </c>
    </row>
    <row r="4" spans="2:19" ht="24.95" customHeight="1" thickTop="1" x14ac:dyDescent="0.25">
      <c r="B4" s="514" t="s">
        <v>542</v>
      </c>
      <c r="C4" s="514"/>
      <c r="D4" s="514"/>
      <c r="E4" s="514"/>
      <c r="F4" s="514"/>
      <c r="G4" s="514"/>
      <c r="H4" s="514"/>
      <c r="I4" s="514"/>
      <c r="J4" s="514"/>
      <c r="K4" s="514"/>
      <c r="L4" s="514"/>
    </row>
    <row r="5" spans="2:19" ht="15.75" x14ac:dyDescent="0.25">
      <c r="B5" s="492" t="s">
        <v>158</v>
      </c>
      <c r="C5" s="501" t="s">
        <v>176</v>
      </c>
      <c r="D5" s="501" t="s">
        <v>113</v>
      </c>
      <c r="E5" s="501"/>
      <c r="F5" s="501"/>
      <c r="G5" s="501"/>
      <c r="H5" s="501" t="s">
        <v>140</v>
      </c>
      <c r="I5" s="501"/>
      <c r="J5" s="501"/>
      <c r="K5" s="501"/>
      <c r="L5" s="327" t="s">
        <v>186</v>
      </c>
    </row>
    <row r="6" spans="2:19" ht="15.75" x14ac:dyDescent="0.25">
      <c r="B6" s="492"/>
      <c r="C6" s="501"/>
      <c r="D6" s="328" t="s">
        <v>540</v>
      </c>
      <c r="E6" s="328" t="s">
        <v>541</v>
      </c>
      <c r="F6" s="328" t="s">
        <v>179</v>
      </c>
      <c r="G6" s="328" t="s">
        <v>6</v>
      </c>
      <c r="H6" s="462" t="s">
        <v>540</v>
      </c>
      <c r="I6" s="462" t="s">
        <v>541</v>
      </c>
      <c r="J6" s="462" t="s">
        <v>179</v>
      </c>
      <c r="K6" s="328" t="s">
        <v>6</v>
      </c>
      <c r="L6" s="327" t="s">
        <v>110</v>
      </c>
    </row>
    <row r="7" spans="2:19" x14ac:dyDescent="0.25">
      <c r="B7" s="125">
        <v>1</v>
      </c>
      <c r="C7" s="171">
        <v>2</v>
      </c>
      <c r="D7" s="171">
        <v>3</v>
      </c>
      <c r="E7" s="171">
        <v>4</v>
      </c>
      <c r="F7" s="171" t="s">
        <v>85</v>
      </c>
      <c r="G7" s="171">
        <v>6</v>
      </c>
      <c r="H7" s="171">
        <v>7</v>
      </c>
      <c r="I7" s="171">
        <v>8</v>
      </c>
      <c r="J7" s="171" t="s">
        <v>86</v>
      </c>
      <c r="K7" s="171">
        <v>10</v>
      </c>
      <c r="L7" s="171">
        <v>11</v>
      </c>
    </row>
    <row r="8" spans="2:19" ht="15.75" x14ac:dyDescent="0.25">
      <c r="B8" s="140" t="s">
        <v>62</v>
      </c>
      <c r="C8" s="574" t="s">
        <v>543</v>
      </c>
      <c r="D8" s="145">
        <v>20476</v>
      </c>
      <c r="E8" s="145">
        <v>360</v>
      </c>
      <c r="F8" s="145">
        <f>D8+E8</f>
        <v>20836</v>
      </c>
      <c r="G8" s="257">
        <f>F8/F11*100</f>
        <v>6.6057326193714472</v>
      </c>
      <c r="H8" s="258">
        <v>16141</v>
      </c>
      <c r="I8" s="145">
        <v>1500</v>
      </c>
      <c r="J8" s="193">
        <f>H8+I8</f>
        <v>17641</v>
      </c>
      <c r="K8" s="257">
        <f>J8/J$11*100</f>
        <v>5.4121963865512708</v>
      </c>
      <c r="L8" s="259">
        <f>J8/F8*100</f>
        <v>84.665962756767129</v>
      </c>
      <c r="O8" s="393"/>
      <c r="P8" s="397"/>
      <c r="Q8" s="398"/>
      <c r="R8" s="399"/>
      <c r="S8" s="400"/>
    </row>
    <row r="9" spans="2:19" ht="15.75" x14ac:dyDescent="0.25">
      <c r="B9" s="140" t="s">
        <v>63</v>
      </c>
      <c r="C9" s="574" t="s">
        <v>544</v>
      </c>
      <c r="D9" s="145">
        <v>186128</v>
      </c>
      <c r="E9" s="145">
        <v>106468</v>
      </c>
      <c r="F9" s="145">
        <f>D9+E9</f>
        <v>292596</v>
      </c>
      <c r="G9" s="257">
        <f>F9/F11*100</f>
        <v>92.763051521290464</v>
      </c>
      <c r="H9" s="258">
        <v>184670</v>
      </c>
      <c r="I9" s="145">
        <v>121238</v>
      </c>
      <c r="J9" s="193">
        <f t="shared" ref="J9:J10" si="0">H9+I9</f>
        <v>305908</v>
      </c>
      <c r="K9" s="257">
        <f t="shared" ref="K9:K10" si="1">J9/J$11*100</f>
        <v>93.851492104593049</v>
      </c>
      <c r="L9" s="259">
        <f t="shared" ref="L9:L10" si="2">J9/F9*100</f>
        <v>104.54961790318391</v>
      </c>
      <c r="O9" s="393"/>
      <c r="P9" s="397"/>
      <c r="Q9" s="398"/>
      <c r="R9" s="399"/>
      <c r="S9" s="400"/>
    </row>
    <row r="10" spans="2:19" ht="15.75" x14ac:dyDescent="0.25">
      <c r="B10" s="140" t="s">
        <v>64</v>
      </c>
      <c r="C10" s="575" t="s">
        <v>545</v>
      </c>
      <c r="D10" s="145">
        <v>899</v>
      </c>
      <c r="E10" s="145">
        <v>1092</v>
      </c>
      <c r="F10" s="145">
        <f>D10+E10</f>
        <v>1991</v>
      </c>
      <c r="G10" s="257">
        <f>F10/F11*100</f>
        <v>0.63121585933809521</v>
      </c>
      <c r="H10" s="258">
        <v>1115</v>
      </c>
      <c r="I10" s="145">
        <v>1285</v>
      </c>
      <c r="J10" s="193">
        <f t="shared" si="0"/>
        <v>2400</v>
      </c>
      <c r="K10" s="257">
        <f t="shared" si="1"/>
        <v>0.73631150885567986</v>
      </c>
      <c r="L10" s="259">
        <f t="shared" si="2"/>
        <v>120.54244098442994</v>
      </c>
      <c r="O10" s="393"/>
      <c r="P10" s="397"/>
      <c r="Q10" s="398"/>
      <c r="R10" s="399"/>
      <c r="S10" s="400"/>
    </row>
    <row r="11" spans="2:19" ht="15.75" x14ac:dyDescent="0.25">
      <c r="B11" s="501" t="s">
        <v>179</v>
      </c>
      <c r="C11" s="501"/>
      <c r="D11" s="146">
        <f t="shared" ref="D11:K11" si="3">SUM(D8:D10)</f>
        <v>207503</v>
      </c>
      <c r="E11" s="146">
        <f t="shared" si="3"/>
        <v>107920</v>
      </c>
      <c r="F11" s="146">
        <f t="shared" si="3"/>
        <v>315423</v>
      </c>
      <c r="G11" s="261">
        <f t="shared" si="3"/>
        <v>100.00000000000001</v>
      </c>
      <c r="H11" s="173">
        <f t="shared" si="3"/>
        <v>201926</v>
      </c>
      <c r="I11" s="146">
        <f t="shared" si="3"/>
        <v>124023</v>
      </c>
      <c r="J11" s="146">
        <f t="shared" si="3"/>
        <v>325949</v>
      </c>
      <c r="K11" s="261">
        <f t="shared" si="3"/>
        <v>100</v>
      </c>
      <c r="L11" s="261">
        <f>J11/F11*100</f>
        <v>103.33710604489843</v>
      </c>
      <c r="O11" s="401"/>
      <c r="P11" s="402"/>
      <c r="Q11" s="402"/>
      <c r="R11" s="403"/>
      <c r="S11" s="403"/>
    </row>
    <row r="12" spans="2:19" x14ac:dyDescent="0.25">
      <c r="B12" s="12"/>
      <c r="C12" s="12"/>
      <c r="D12" s="12"/>
      <c r="E12" s="12"/>
      <c r="F12" s="12"/>
      <c r="G12" s="12"/>
      <c r="H12" s="12"/>
      <c r="I12" s="12"/>
      <c r="J12" s="12"/>
      <c r="K12" s="12"/>
      <c r="L12" s="12"/>
    </row>
  </sheetData>
  <mergeCells count="6">
    <mergeCell ref="B11:C11"/>
    <mergeCell ref="B4:L4"/>
    <mergeCell ref="B5:B6"/>
    <mergeCell ref="C5:C6"/>
    <mergeCell ref="D5:G5"/>
    <mergeCell ref="H5:K5"/>
  </mergeCells>
  <pageMargins left="0.7" right="0.7" top="0.75" bottom="0.75" header="0.3" footer="0.3"/>
  <ignoredErrors>
    <ignoredError sqref="D11:E11 H11:I11" formulaRange="1"/>
  </ignoredErrors>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0"/>
  <sheetViews>
    <sheetView workbookViewId="0">
      <selection activeCell="C13" sqref="C13"/>
    </sheetView>
  </sheetViews>
  <sheetFormatPr defaultRowHeight="15" x14ac:dyDescent="0.25"/>
  <cols>
    <col min="2" max="2" width="7.140625" customWidth="1"/>
    <col min="3" max="3" width="29.5703125" customWidth="1"/>
    <col min="4" max="4" width="15" customWidth="1"/>
    <col min="5" max="5" width="12.7109375" customWidth="1"/>
    <col min="6" max="6" width="13.140625" customWidth="1"/>
    <col min="7" max="7" width="12.5703125" customWidth="1"/>
    <col min="8" max="8" width="13.85546875" customWidth="1"/>
    <col min="9" max="9" width="14" customWidth="1"/>
    <col min="10" max="10" width="14.7109375" customWidth="1"/>
  </cols>
  <sheetData>
    <row r="2" spans="2:15" x14ac:dyDescent="0.25">
      <c r="B2" s="41"/>
      <c r="C2" s="41"/>
      <c r="D2" s="41"/>
      <c r="E2" s="41"/>
      <c r="F2" s="41"/>
      <c r="G2" s="41"/>
      <c r="H2" s="41"/>
      <c r="I2" s="41"/>
      <c r="J2" s="41"/>
    </row>
    <row r="3" spans="2:15" ht="20.100000000000001" customHeight="1" thickBot="1" x14ac:dyDescent="0.3">
      <c r="B3" s="110"/>
      <c r="C3" s="169"/>
      <c r="D3" s="169"/>
      <c r="E3" s="169"/>
      <c r="F3" s="169"/>
      <c r="G3" s="169"/>
      <c r="H3" s="169"/>
      <c r="I3" s="169"/>
      <c r="J3" s="272" t="s">
        <v>184</v>
      </c>
    </row>
    <row r="4" spans="2:15" ht="24.95" customHeight="1" thickTop="1" x14ac:dyDescent="0.25">
      <c r="B4" s="510" t="s">
        <v>549</v>
      </c>
      <c r="C4" s="510"/>
      <c r="D4" s="510"/>
      <c r="E4" s="510"/>
      <c r="F4" s="510"/>
      <c r="G4" s="510"/>
      <c r="H4" s="510"/>
      <c r="I4" s="510"/>
      <c r="J4" s="510"/>
    </row>
    <row r="5" spans="2:15" ht="15.75" x14ac:dyDescent="0.25">
      <c r="B5" s="482" t="s">
        <v>158</v>
      </c>
      <c r="C5" s="482" t="s">
        <v>176</v>
      </c>
      <c r="D5" s="482" t="s">
        <v>113</v>
      </c>
      <c r="E5" s="482"/>
      <c r="F5" s="482"/>
      <c r="G5" s="482" t="s">
        <v>140</v>
      </c>
      <c r="H5" s="482"/>
      <c r="I5" s="482"/>
      <c r="J5" s="224" t="s">
        <v>186</v>
      </c>
    </row>
    <row r="6" spans="2:15" ht="15.75" x14ac:dyDescent="0.25">
      <c r="B6" s="482"/>
      <c r="C6" s="482"/>
      <c r="D6" s="462" t="s">
        <v>540</v>
      </c>
      <c r="E6" s="462" t="s">
        <v>541</v>
      </c>
      <c r="F6" s="462" t="s">
        <v>179</v>
      </c>
      <c r="G6" s="462" t="s">
        <v>540</v>
      </c>
      <c r="H6" s="462" t="s">
        <v>541</v>
      </c>
      <c r="I6" s="462" t="s">
        <v>179</v>
      </c>
      <c r="J6" s="224" t="s">
        <v>107</v>
      </c>
    </row>
    <row r="7" spans="2:15" ht="12" customHeight="1" x14ac:dyDescent="0.25">
      <c r="B7" s="144">
        <v>1</v>
      </c>
      <c r="C7" s="144">
        <v>2</v>
      </c>
      <c r="D7" s="144">
        <v>3</v>
      </c>
      <c r="E7" s="144">
        <v>4</v>
      </c>
      <c r="F7" s="144" t="s">
        <v>85</v>
      </c>
      <c r="G7" s="144">
        <v>6</v>
      </c>
      <c r="H7" s="144">
        <v>7</v>
      </c>
      <c r="I7" s="144" t="s">
        <v>90</v>
      </c>
      <c r="J7" s="144">
        <v>9</v>
      </c>
    </row>
    <row r="8" spans="2:15" ht="15.75" x14ac:dyDescent="0.25">
      <c r="B8" s="126" t="s">
        <v>62</v>
      </c>
      <c r="C8" s="574" t="s">
        <v>546</v>
      </c>
      <c r="D8" s="258">
        <v>389972</v>
      </c>
      <c r="E8" s="258">
        <v>150918</v>
      </c>
      <c r="F8" s="258">
        <f>D8+E8</f>
        <v>540890</v>
      </c>
      <c r="G8" s="258">
        <v>402924</v>
      </c>
      <c r="H8" s="258">
        <v>160441</v>
      </c>
      <c r="I8" s="258">
        <f>G8+H8</f>
        <v>563365</v>
      </c>
      <c r="J8" s="267">
        <f>I8/F8*100</f>
        <v>104.15518867052451</v>
      </c>
      <c r="L8" s="393"/>
      <c r="M8" s="393"/>
      <c r="N8" s="393"/>
      <c r="O8" s="404"/>
    </row>
    <row r="9" spans="2:15" ht="15.75" x14ac:dyDescent="0.25">
      <c r="B9" s="126" t="s">
        <v>63</v>
      </c>
      <c r="C9" s="574" t="s">
        <v>547</v>
      </c>
      <c r="D9" s="258">
        <v>4108</v>
      </c>
      <c r="E9" s="258">
        <v>2936</v>
      </c>
      <c r="F9" s="258">
        <f>D9+E9</f>
        <v>7044</v>
      </c>
      <c r="G9" s="258">
        <v>3631</v>
      </c>
      <c r="H9" s="258">
        <v>2888</v>
      </c>
      <c r="I9" s="258">
        <f>G9+H9</f>
        <v>6519</v>
      </c>
      <c r="J9" s="267">
        <f>I9/F9*100</f>
        <v>92.546848381601365</v>
      </c>
      <c r="L9" s="393"/>
      <c r="M9" s="393"/>
      <c r="N9" s="393"/>
      <c r="O9" s="404"/>
    </row>
    <row r="10" spans="2:15" ht="15.75" x14ac:dyDescent="0.25">
      <c r="B10" s="490" t="s">
        <v>548</v>
      </c>
      <c r="C10" s="490"/>
      <c r="D10" s="269">
        <f t="shared" ref="D10:I10" si="0">D8-D9</f>
        <v>385864</v>
      </c>
      <c r="E10" s="269">
        <f t="shared" si="0"/>
        <v>147982</v>
      </c>
      <c r="F10" s="269">
        <f>F8-F9</f>
        <v>533846</v>
      </c>
      <c r="G10" s="269">
        <f t="shared" si="0"/>
        <v>399293</v>
      </c>
      <c r="H10" s="269">
        <f t="shared" si="0"/>
        <v>157553</v>
      </c>
      <c r="I10" s="269">
        <f t="shared" si="0"/>
        <v>556846</v>
      </c>
      <c r="J10" s="253">
        <f>I10/F10*100</f>
        <v>104.30835859030508</v>
      </c>
      <c r="L10" s="396"/>
      <c r="M10" s="396"/>
      <c r="N10" s="396"/>
      <c r="O10" s="405"/>
    </row>
  </sheetData>
  <mergeCells count="6">
    <mergeCell ref="B10:C10"/>
    <mergeCell ref="B4:J4"/>
    <mergeCell ref="B5:B6"/>
    <mergeCell ref="C5:C6"/>
    <mergeCell ref="D5:F5"/>
    <mergeCell ref="G5:I5"/>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3"/>
  <sheetViews>
    <sheetView topLeftCell="A4" workbookViewId="0">
      <selection activeCell="C24" sqref="C24"/>
    </sheetView>
  </sheetViews>
  <sheetFormatPr defaultRowHeight="15.75" x14ac:dyDescent="0.25"/>
  <cols>
    <col min="1" max="1" width="9.140625" style="1"/>
    <col min="2" max="2" width="7.85546875" style="1" customWidth="1"/>
    <col min="3" max="3" width="26.28515625" style="1" customWidth="1"/>
    <col min="4" max="4" width="19.7109375" style="1" customWidth="1"/>
    <col min="5" max="5" width="17.42578125" style="1" customWidth="1"/>
    <col min="6" max="6" width="16.42578125" style="1" customWidth="1"/>
    <col min="7" max="7" width="15" style="1" customWidth="1"/>
    <col min="8" max="8" width="13.28515625" style="1" customWidth="1"/>
    <col min="9" max="16384" width="9.140625" style="1"/>
  </cols>
  <sheetData>
    <row r="3" spans="2:13" ht="16.5" thickBot="1" x14ac:dyDescent="0.3">
      <c r="B3" s="277"/>
      <c r="C3" s="277"/>
      <c r="D3" s="277"/>
      <c r="E3" s="277"/>
      <c r="F3" s="277"/>
      <c r="G3" s="277"/>
      <c r="H3" s="271" t="s">
        <v>184</v>
      </c>
    </row>
    <row r="4" spans="2:13" ht="24.95" customHeight="1" thickTop="1" x14ac:dyDescent="0.25">
      <c r="B4" s="510" t="s">
        <v>554</v>
      </c>
      <c r="C4" s="510"/>
      <c r="D4" s="510"/>
      <c r="E4" s="510"/>
      <c r="F4" s="510"/>
      <c r="G4" s="510"/>
      <c r="H4" s="510"/>
    </row>
    <row r="5" spans="2:13" ht="15.75" customHeight="1" x14ac:dyDescent="0.25">
      <c r="B5" s="482" t="s">
        <v>158</v>
      </c>
      <c r="C5" s="576" t="s">
        <v>556</v>
      </c>
      <c r="D5" s="577" t="s">
        <v>557</v>
      </c>
      <c r="E5" s="551" t="s">
        <v>558</v>
      </c>
      <c r="F5" s="551" t="s">
        <v>559</v>
      </c>
      <c r="G5" s="576" t="s">
        <v>179</v>
      </c>
      <c r="H5" s="482" t="s">
        <v>6</v>
      </c>
    </row>
    <row r="6" spans="2:13" x14ac:dyDescent="0.25">
      <c r="B6" s="482"/>
      <c r="C6" s="576"/>
      <c r="D6" s="577"/>
      <c r="E6" s="551" t="s">
        <v>560</v>
      </c>
      <c r="F6" s="551" t="s">
        <v>561</v>
      </c>
      <c r="G6" s="576"/>
      <c r="H6" s="482"/>
    </row>
    <row r="7" spans="2:13" x14ac:dyDescent="0.25">
      <c r="B7" s="119">
        <v>1</v>
      </c>
      <c r="C7" s="119">
        <v>2</v>
      </c>
      <c r="D7" s="119">
        <v>3</v>
      </c>
      <c r="E7" s="119">
        <v>4</v>
      </c>
      <c r="F7" s="119">
        <v>5</v>
      </c>
      <c r="G7" s="119" t="s">
        <v>91</v>
      </c>
      <c r="H7" s="119">
        <v>7</v>
      </c>
    </row>
    <row r="8" spans="2:13" x14ac:dyDescent="0.25">
      <c r="B8" s="275" t="s">
        <v>62</v>
      </c>
      <c r="C8" s="515" t="s">
        <v>550</v>
      </c>
      <c r="D8" s="515"/>
      <c r="E8" s="273"/>
      <c r="F8" s="264"/>
      <c r="G8" s="121"/>
      <c r="H8" s="120"/>
    </row>
    <row r="9" spans="2:13" x14ac:dyDescent="0.25">
      <c r="B9" s="126" t="s">
        <v>56</v>
      </c>
      <c r="C9" s="574" t="s">
        <v>562</v>
      </c>
      <c r="D9" s="260">
        <v>224</v>
      </c>
      <c r="E9" s="258">
        <v>8311</v>
      </c>
      <c r="F9" s="260">
        <v>45</v>
      </c>
      <c r="G9" s="258">
        <f>D9+E9+F9</f>
        <v>8580</v>
      </c>
      <c r="H9" s="251">
        <f>G9/G$14*100</f>
        <v>54.687997960354387</v>
      </c>
    </row>
    <row r="10" spans="2:13" x14ac:dyDescent="0.25">
      <c r="B10" s="126" t="s">
        <v>57</v>
      </c>
      <c r="C10" s="574" t="s">
        <v>563</v>
      </c>
      <c r="D10" s="260">
        <v>80</v>
      </c>
      <c r="E10" s="258">
        <v>3122</v>
      </c>
      <c r="F10" s="260">
        <v>18</v>
      </c>
      <c r="G10" s="258">
        <f>D10+E10+F10</f>
        <v>3220</v>
      </c>
      <c r="H10" s="251">
        <f t="shared" ref="H10:H13" si="0">G10/G$14*100</f>
        <v>20.523933966473326</v>
      </c>
    </row>
    <row r="11" spans="2:13" x14ac:dyDescent="0.25">
      <c r="B11" s="126" t="s">
        <v>58</v>
      </c>
      <c r="C11" s="574" t="s">
        <v>564</v>
      </c>
      <c r="D11" s="260">
        <v>22</v>
      </c>
      <c r="E11" s="258">
        <v>944</v>
      </c>
      <c r="F11" s="260">
        <v>1</v>
      </c>
      <c r="G11" s="258">
        <f>D11+E11+F11</f>
        <v>967</v>
      </c>
      <c r="H11" s="251">
        <f t="shared" si="0"/>
        <v>6.1635540824781696</v>
      </c>
    </row>
    <row r="12" spans="2:13" x14ac:dyDescent="0.25">
      <c r="B12" s="126" t="s">
        <v>59</v>
      </c>
      <c r="C12" s="574" t="s">
        <v>565</v>
      </c>
      <c r="D12" s="260">
        <v>142</v>
      </c>
      <c r="E12" s="258">
        <v>2625</v>
      </c>
      <c r="F12" s="260">
        <v>3</v>
      </c>
      <c r="G12" s="258">
        <f>D12+E12+F12</f>
        <v>2770</v>
      </c>
      <c r="H12" s="251">
        <f t="shared" si="0"/>
        <v>17.655682325195997</v>
      </c>
    </row>
    <row r="13" spans="2:13" x14ac:dyDescent="0.25">
      <c r="B13" s="126" t="s">
        <v>60</v>
      </c>
      <c r="C13" s="574" t="s">
        <v>276</v>
      </c>
      <c r="D13" s="260">
        <v>13</v>
      </c>
      <c r="E13" s="260">
        <v>134</v>
      </c>
      <c r="F13" s="260">
        <v>5</v>
      </c>
      <c r="G13" s="258">
        <f>D13+E13+F13</f>
        <v>152</v>
      </c>
      <c r="H13" s="251">
        <f t="shared" si="0"/>
        <v>0.96883166549811972</v>
      </c>
    </row>
    <row r="14" spans="2:13" x14ac:dyDescent="0.25">
      <c r="B14" s="490" t="s">
        <v>551</v>
      </c>
      <c r="C14" s="490"/>
      <c r="D14" s="269">
        <f>SUM(D9:D13)</f>
        <v>481</v>
      </c>
      <c r="E14" s="269">
        <f>SUM(E9:E13)</f>
        <v>15136</v>
      </c>
      <c r="F14" s="269">
        <f>SUM(F9:F13)</f>
        <v>72</v>
      </c>
      <c r="G14" s="269">
        <f>SUM(G9:G13)</f>
        <v>15689</v>
      </c>
      <c r="H14" s="253">
        <f>SUM(H9:H13)</f>
        <v>100</v>
      </c>
    </row>
    <row r="15" spans="2:13" x14ac:dyDescent="0.25">
      <c r="B15" s="275" t="s">
        <v>63</v>
      </c>
      <c r="C15" s="515" t="s">
        <v>275</v>
      </c>
      <c r="D15" s="515"/>
      <c r="E15" s="274"/>
      <c r="F15" s="274"/>
      <c r="G15" s="258"/>
      <c r="H15" s="276"/>
    </row>
    <row r="16" spans="2:13" x14ac:dyDescent="0.25">
      <c r="B16" s="126" t="s">
        <v>56</v>
      </c>
      <c r="C16" s="574" t="s">
        <v>562</v>
      </c>
      <c r="D16" s="258">
        <v>1280</v>
      </c>
      <c r="E16" s="258">
        <v>53444</v>
      </c>
      <c r="F16" s="260">
        <v>210</v>
      </c>
      <c r="G16" s="258">
        <f t="shared" ref="G16:G21" si="1">D16+E16+F16</f>
        <v>54934</v>
      </c>
      <c r="H16" s="251">
        <f>G16/G22*100</f>
        <v>10.129555939916727</v>
      </c>
      <c r="J16" s="393"/>
      <c r="K16" s="393"/>
      <c r="L16" s="394"/>
      <c r="M16" s="393"/>
    </row>
    <row r="17" spans="2:13" x14ac:dyDescent="0.25">
      <c r="B17" s="126" t="s">
        <v>57</v>
      </c>
      <c r="C17" s="574" t="s">
        <v>563</v>
      </c>
      <c r="D17" s="260">
        <v>330</v>
      </c>
      <c r="E17" s="258">
        <v>7872</v>
      </c>
      <c r="F17" s="260">
        <v>33</v>
      </c>
      <c r="G17" s="258">
        <f t="shared" si="1"/>
        <v>8235</v>
      </c>
      <c r="H17" s="251">
        <f>G17/G22*100</f>
        <v>1.5184929763937498</v>
      </c>
      <c r="J17" s="394"/>
      <c r="K17" s="393"/>
      <c r="L17" s="394"/>
      <c r="M17" s="393"/>
    </row>
    <row r="18" spans="2:13" x14ac:dyDescent="0.25">
      <c r="B18" s="126" t="s">
        <v>58</v>
      </c>
      <c r="C18" s="574" t="s">
        <v>564</v>
      </c>
      <c r="D18" s="258">
        <v>4435</v>
      </c>
      <c r="E18" s="258">
        <v>158926</v>
      </c>
      <c r="F18" s="260">
        <v>295</v>
      </c>
      <c r="G18" s="258">
        <f t="shared" si="1"/>
        <v>163656</v>
      </c>
      <c r="H18" s="251">
        <f>G18/G22*100</f>
        <v>30.177351128681906</v>
      </c>
      <c r="J18" s="393"/>
      <c r="K18" s="393"/>
      <c r="L18" s="394"/>
      <c r="M18" s="393"/>
    </row>
    <row r="19" spans="2:13" x14ac:dyDescent="0.25">
      <c r="B19" s="126" t="s">
        <v>59</v>
      </c>
      <c r="C19" s="574" t="s">
        <v>565</v>
      </c>
      <c r="D19" s="260">
        <v>166</v>
      </c>
      <c r="E19" s="258">
        <v>7270</v>
      </c>
      <c r="F19" s="260">
        <v>25</v>
      </c>
      <c r="G19" s="258">
        <f t="shared" si="1"/>
        <v>7461</v>
      </c>
      <c r="H19" s="251">
        <f>G19/G22*100</f>
        <v>1.3757712321643918</v>
      </c>
      <c r="J19" s="394"/>
      <c r="K19" s="393"/>
      <c r="L19" s="394"/>
      <c r="M19" s="393"/>
    </row>
    <row r="20" spans="2:13" x14ac:dyDescent="0.25">
      <c r="B20" s="126" t="s">
        <v>60</v>
      </c>
      <c r="C20" s="578" t="s">
        <v>566</v>
      </c>
      <c r="D20" s="258">
        <v>2995</v>
      </c>
      <c r="E20" s="258">
        <v>140620</v>
      </c>
      <c r="F20" s="260">
        <v>252</v>
      </c>
      <c r="G20" s="258">
        <f t="shared" si="1"/>
        <v>143867</v>
      </c>
      <c r="H20" s="251">
        <f>G20/G22*100</f>
        <v>26.528358109877303</v>
      </c>
      <c r="J20" s="393"/>
      <c r="K20" s="393"/>
      <c r="L20" s="394"/>
      <c r="M20" s="393"/>
    </row>
    <row r="21" spans="2:13" x14ac:dyDescent="0.25">
      <c r="B21" s="126" t="s">
        <v>61</v>
      </c>
      <c r="C21" s="578" t="s">
        <v>276</v>
      </c>
      <c r="D21" s="258">
        <v>18236</v>
      </c>
      <c r="E21" s="258">
        <v>145187</v>
      </c>
      <c r="F21" s="258">
        <v>738</v>
      </c>
      <c r="G21" s="258">
        <f t="shared" si="1"/>
        <v>164161</v>
      </c>
      <c r="H21" s="251">
        <f>G21/G22*100</f>
        <v>30.270470612965923</v>
      </c>
      <c r="J21" s="393"/>
      <c r="K21" s="393"/>
      <c r="L21" s="393"/>
      <c r="M21" s="393"/>
    </row>
    <row r="22" spans="2:13" x14ac:dyDescent="0.25">
      <c r="B22" s="490" t="s">
        <v>552</v>
      </c>
      <c r="C22" s="490"/>
      <c r="D22" s="269">
        <f>SUM(D16:D21)</f>
        <v>27442</v>
      </c>
      <c r="E22" s="269">
        <f>SUM(E16:E21)</f>
        <v>513319</v>
      </c>
      <c r="F22" s="269">
        <f>SUM(F16:F21)</f>
        <v>1553</v>
      </c>
      <c r="G22" s="269">
        <f>SUM(G16:G21)</f>
        <v>542314</v>
      </c>
      <c r="H22" s="253">
        <f>SUM(H16:H21)</f>
        <v>100</v>
      </c>
      <c r="J22" s="396"/>
      <c r="K22" s="396"/>
      <c r="L22" s="396"/>
      <c r="M22" s="396"/>
    </row>
    <row r="23" spans="2:13" x14ac:dyDescent="0.25">
      <c r="B23" s="490" t="s">
        <v>553</v>
      </c>
      <c r="C23" s="490"/>
      <c r="D23" s="269">
        <f>D14+D22</f>
        <v>27923</v>
      </c>
      <c r="E23" s="269">
        <f>E14+E22</f>
        <v>528455</v>
      </c>
      <c r="F23" s="269">
        <f>F14+F22</f>
        <v>1625</v>
      </c>
      <c r="G23" s="269">
        <f>G14+G22</f>
        <v>558003</v>
      </c>
      <c r="H23" s="224" t="s">
        <v>23</v>
      </c>
      <c r="J23" s="396"/>
      <c r="K23" s="396"/>
      <c r="L23" s="396"/>
      <c r="M23" s="396"/>
    </row>
  </sheetData>
  <mergeCells count="11">
    <mergeCell ref="B4:H4"/>
    <mergeCell ref="B5:B6"/>
    <mergeCell ref="C5:C6"/>
    <mergeCell ref="D5:D6"/>
    <mergeCell ref="G5:G6"/>
    <mergeCell ref="H5:H6"/>
    <mergeCell ref="C8:D8"/>
    <mergeCell ref="B14:C14"/>
    <mergeCell ref="C15:D15"/>
    <mergeCell ref="B22:C22"/>
    <mergeCell ref="B23:C23"/>
  </mergeCells>
  <pageMargins left="0.7" right="0.7" top="0.75" bottom="0.75" header="0.3" footer="0.3"/>
  <pageSetup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workbookViewId="0">
      <selection activeCell="C3" sqref="C3"/>
    </sheetView>
  </sheetViews>
  <sheetFormatPr defaultRowHeight="15" x14ac:dyDescent="0.25"/>
  <cols>
    <col min="1" max="1" width="9.140625" style="43"/>
    <col min="2" max="2" width="7" style="43" customWidth="1"/>
    <col min="3" max="3" width="14.28515625" style="43" customWidth="1"/>
    <col min="4" max="4" width="15.5703125" style="43" customWidth="1"/>
    <col min="5" max="5" width="15" style="43" customWidth="1"/>
    <col min="6" max="6" width="12.28515625" style="43" customWidth="1"/>
    <col min="7" max="7" width="15.5703125" style="43" customWidth="1"/>
    <col min="8" max="8" width="14.140625" style="43" customWidth="1"/>
    <col min="9" max="9" width="15.85546875" style="43" customWidth="1"/>
    <col min="10" max="10" width="14.28515625" style="43" customWidth="1"/>
    <col min="11" max="12" width="15.140625" style="43" customWidth="1"/>
    <col min="13" max="13" width="13.42578125" style="43" customWidth="1"/>
    <col min="14" max="14" width="19.85546875" style="43" customWidth="1"/>
    <col min="15" max="16384" width="9.140625" style="43"/>
  </cols>
  <sheetData>
    <row r="1" spans="1:14" x14ac:dyDescent="0.25">
      <c r="A1" s="65"/>
    </row>
    <row r="2" spans="1:14" ht="15.75" x14ac:dyDescent="0.25">
      <c r="B2" s="42"/>
      <c r="C2" s="2"/>
      <c r="D2" s="2"/>
      <c r="E2" s="2"/>
      <c r="F2" s="2"/>
      <c r="G2" s="2"/>
      <c r="H2" s="2"/>
      <c r="I2" s="2"/>
      <c r="J2" s="2"/>
      <c r="K2" s="2"/>
      <c r="L2" s="2"/>
      <c r="M2" s="2"/>
      <c r="N2" s="2"/>
    </row>
    <row r="3" spans="1:14" ht="16.5" thickBot="1" x14ac:dyDescent="0.3">
      <c r="B3" s="283" t="s">
        <v>45</v>
      </c>
      <c r="C3" s="97"/>
      <c r="D3" s="97"/>
      <c r="E3" s="97"/>
      <c r="F3" s="97"/>
      <c r="G3" s="97"/>
      <c r="H3" s="97"/>
      <c r="I3" s="97"/>
      <c r="J3" s="97"/>
      <c r="K3" s="97"/>
      <c r="L3" s="97"/>
      <c r="M3" s="97"/>
      <c r="N3" s="272" t="s">
        <v>184</v>
      </c>
    </row>
    <row r="4" spans="1:14" ht="24.95" customHeight="1" thickTop="1" x14ac:dyDescent="0.25">
      <c r="B4" s="510" t="s">
        <v>555</v>
      </c>
      <c r="C4" s="510"/>
      <c r="D4" s="510"/>
      <c r="E4" s="510"/>
      <c r="F4" s="510"/>
      <c r="G4" s="510"/>
      <c r="H4" s="510"/>
      <c r="I4" s="510"/>
      <c r="J4" s="510"/>
      <c r="K4" s="510"/>
      <c r="L4" s="510"/>
      <c r="M4" s="510"/>
      <c r="N4" s="510"/>
    </row>
    <row r="5" spans="1:14" ht="15.75" customHeight="1" x14ac:dyDescent="0.25">
      <c r="B5" s="482" t="s">
        <v>158</v>
      </c>
      <c r="C5" s="580" t="s">
        <v>569</v>
      </c>
      <c r="D5" s="580" t="s">
        <v>570</v>
      </c>
      <c r="E5" s="580" t="s">
        <v>571</v>
      </c>
      <c r="F5" s="580" t="s">
        <v>572</v>
      </c>
      <c r="G5" s="580" t="s">
        <v>573</v>
      </c>
      <c r="H5" s="580"/>
      <c r="I5" s="580" t="s">
        <v>574</v>
      </c>
      <c r="J5" s="580" t="s">
        <v>575</v>
      </c>
      <c r="K5" s="580"/>
      <c r="L5" s="580"/>
      <c r="M5" s="580"/>
      <c r="N5" s="580" t="s">
        <v>576</v>
      </c>
    </row>
    <row r="6" spans="1:14" ht="15" customHeight="1" x14ac:dyDescent="0.25">
      <c r="B6" s="482"/>
      <c r="C6" s="580"/>
      <c r="D6" s="580"/>
      <c r="E6" s="580"/>
      <c r="F6" s="580"/>
      <c r="G6" s="580" t="s">
        <v>570</v>
      </c>
      <c r="H6" s="580" t="s">
        <v>577</v>
      </c>
      <c r="I6" s="580"/>
      <c r="J6" s="580" t="s">
        <v>578</v>
      </c>
      <c r="K6" s="580" t="s">
        <v>579</v>
      </c>
      <c r="L6" s="580" t="s">
        <v>580</v>
      </c>
      <c r="M6" s="580" t="s">
        <v>581</v>
      </c>
      <c r="N6" s="580"/>
    </row>
    <row r="7" spans="1:14" ht="15" customHeight="1" x14ac:dyDescent="0.25">
      <c r="B7" s="482"/>
      <c r="C7" s="580"/>
      <c r="D7" s="580"/>
      <c r="E7" s="580"/>
      <c r="F7" s="580"/>
      <c r="G7" s="580"/>
      <c r="H7" s="580"/>
      <c r="I7" s="580"/>
      <c r="J7" s="580"/>
      <c r="K7" s="580"/>
      <c r="L7" s="580"/>
      <c r="M7" s="580"/>
      <c r="N7" s="580"/>
    </row>
    <row r="8" spans="1:14" s="53" customFormat="1" ht="12.75" x14ac:dyDescent="0.2">
      <c r="B8" s="144">
        <v>1</v>
      </c>
      <c r="C8" s="144">
        <v>2</v>
      </c>
      <c r="D8" s="144">
        <v>3</v>
      </c>
      <c r="E8" s="144">
        <v>4</v>
      </c>
      <c r="F8" s="119">
        <v>5</v>
      </c>
      <c r="G8" s="144">
        <v>6</v>
      </c>
      <c r="H8" s="144">
        <v>7</v>
      </c>
      <c r="I8" s="144">
        <v>8</v>
      </c>
      <c r="J8" s="144" t="s">
        <v>117</v>
      </c>
      <c r="K8" s="144" t="s">
        <v>118</v>
      </c>
      <c r="L8" s="144" t="s">
        <v>119</v>
      </c>
      <c r="M8" s="144">
        <v>12</v>
      </c>
      <c r="N8" s="144" t="s">
        <v>120</v>
      </c>
    </row>
    <row r="9" spans="1:14" ht="15.95" customHeight="1" x14ac:dyDescent="0.25">
      <c r="B9" s="126" t="s">
        <v>62</v>
      </c>
      <c r="C9" s="126">
        <v>0</v>
      </c>
      <c r="D9" s="278">
        <v>0</v>
      </c>
      <c r="E9" s="258">
        <v>543263</v>
      </c>
      <c r="F9" s="235">
        <f>E9/E15*100</f>
        <v>97.358437141018953</v>
      </c>
      <c r="G9" s="278">
        <v>0</v>
      </c>
      <c r="H9" s="260">
        <v>34</v>
      </c>
      <c r="I9" s="260">
        <v>383</v>
      </c>
      <c r="J9" s="258">
        <f>E9*D9</f>
        <v>0</v>
      </c>
      <c r="K9" s="260">
        <f>H9*G9</f>
        <v>0</v>
      </c>
      <c r="L9" s="260">
        <f>I9*D9</f>
        <v>0</v>
      </c>
      <c r="M9" s="237">
        <v>0</v>
      </c>
      <c r="N9" s="258">
        <f t="shared" ref="N9:N14" si="0">J9+K9+L9+M9</f>
        <v>0</v>
      </c>
    </row>
    <row r="10" spans="1:14" ht="15.95" customHeight="1" x14ac:dyDescent="0.25">
      <c r="B10" s="126" t="s">
        <v>63</v>
      </c>
      <c r="C10" s="126" t="s">
        <v>46</v>
      </c>
      <c r="D10" s="278">
        <v>0.02</v>
      </c>
      <c r="E10" s="258">
        <v>3753</v>
      </c>
      <c r="F10" s="235">
        <f>E10/E15*100</f>
        <v>0.67257702915575723</v>
      </c>
      <c r="G10" s="278">
        <v>0.02</v>
      </c>
      <c r="H10" s="260">
        <v>86</v>
      </c>
      <c r="I10" s="260">
        <v>0</v>
      </c>
      <c r="J10" s="258">
        <f t="shared" ref="J10:J14" si="1">E10*D10</f>
        <v>75.06</v>
      </c>
      <c r="K10" s="258">
        <f t="shared" ref="K10:K14" si="2">H10*G10</f>
        <v>1.72</v>
      </c>
      <c r="L10" s="260">
        <f t="shared" ref="L10:L14" si="3">I10*D10</f>
        <v>0</v>
      </c>
      <c r="M10" s="237">
        <v>0</v>
      </c>
      <c r="N10" s="258">
        <f t="shared" si="0"/>
        <v>76.78</v>
      </c>
    </row>
    <row r="11" spans="1:14" ht="15.95" customHeight="1" x14ac:dyDescent="0.25">
      <c r="B11" s="126" t="s">
        <v>64</v>
      </c>
      <c r="C11" s="126" t="s">
        <v>47</v>
      </c>
      <c r="D11" s="278">
        <v>0.15</v>
      </c>
      <c r="E11" s="258">
        <v>3897</v>
      </c>
      <c r="F11" s="235">
        <f>E11/E15*100</f>
        <v>0.69838334202504293</v>
      </c>
      <c r="G11" s="278">
        <v>1</v>
      </c>
      <c r="H11" s="260">
        <v>57</v>
      </c>
      <c r="I11" s="260">
        <v>0</v>
      </c>
      <c r="J11" s="258">
        <f t="shared" si="1"/>
        <v>584.54999999999995</v>
      </c>
      <c r="K11" s="260">
        <f t="shared" si="2"/>
        <v>57</v>
      </c>
      <c r="L11" s="260">
        <f t="shared" si="3"/>
        <v>0</v>
      </c>
      <c r="M11" s="237">
        <v>12</v>
      </c>
      <c r="N11" s="258">
        <f t="shared" si="0"/>
        <v>653.54999999999995</v>
      </c>
    </row>
    <row r="12" spans="1:14" ht="15.95" customHeight="1" x14ac:dyDescent="0.25">
      <c r="B12" s="126" t="s">
        <v>65</v>
      </c>
      <c r="C12" s="126" t="s">
        <v>48</v>
      </c>
      <c r="D12" s="278">
        <v>0.5</v>
      </c>
      <c r="E12" s="258">
        <v>2765</v>
      </c>
      <c r="F12" s="235">
        <f>E12/E15*100</f>
        <v>0.49551704919149175</v>
      </c>
      <c r="G12" s="278">
        <v>1</v>
      </c>
      <c r="H12" s="260">
        <v>85</v>
      </c>
      <c r="I12" s="260">
        <v>0</v>
      </c>
      <c r="J12" s="258">
        <f t="shared" si="1"/>
        <v>1382.5</v>
      </c>
      <c r="K12" s="260">
        <f t="shared" si="2"/>
        <v>85</v>
      </c>
      <c r="L12" s="260">
        <f t="shared" si="3"/>
        <v>0</v>
      </c>
      <c r="M12" s="237">
        <v>1</v>
      </c>
      <c r="N12" s="258">
        <f t="shared" si="0"/>
        <v>1468.5</v>
      </c>
    </row>
    <row r="13" spans="1:14" ht="15.95" customHeight="1" x14ac:dyDescent="0.25">
      <c r="B13" s="126" t="s">
        <v>66</v>
      </c>
      <c r="C13" s="126" t="s">
        <v>49</v>
      </c>
      <c r="D13" s="278">
        <v>0.8</v>
      </c>
      <c r="E13" s="258">
        <v>1508</v>
      </c>
      <c r="F13" s="235">
        <f>E13/E15*100</f>
        <v>0.27024944310335253</v>
      </c>
      <c r="G13" s="278">
        <v>1</v>
      </c>
      <c r="H13" s="260">
        <v>67</v>
      </c>
      <c r="I13" s="260">
        <v>0</v>
      </c>
      <c r="J13" s="258">
        <f>E13*D13</f>
        <v>1206.4000000000001</v>
      </c>
      <c r="K13" s="260">
        <f t="shared" si="2"/>
        <v>67</v>
      </c>
      <c r="L13" s="260">
        <f t="shared" si="3"/>
        <v>0</v>
      </c>
      <c r="M13" s="237">
        <v>1</v>
      </c>
      <c r="N13" s="258">
        <f t="shared" si="0"/>
        <v>1274.4000000000001</v>
      </c>
    </row>
    <row r="14" spans="1:14" ht="15.95" customHeight="1" x14ac:dyDescent="0.25">
      <c r="B14" s="126" t="s">
        <v>67</v>
      </c>
      <c r="C14" s="126" t="s">
        <v>50</v>
      </c>
      <c r="D14" s="278">
        <v>1</v>
      </c>
      <c r="E14" s="258">
        <v>2817</v>
      </c>
      <c r="F14" s="235">
        <f>E14/E15*100</f>
        <v>0.50483599550540048</v>
      </c>
      <c r="G14" s="278">
        <v>1</v>
      </c>
      <c r="H14" s="260">
        <v>227</v>
      </c>
      <c r="I14" s="260">
        <v>0</v>
      </c>
      <c r="J14" s="258">
        <f t="shared" si="1"/>
        <v>2817</v>
      </c>
      <c r="K14" s="260">
        <f t="shared" si="2"/>
        <v>227</v>
      </c>
      <c r="L14" s="260">
        <f t="shared" si="3"/>
        <v>0</v>
      </c>
      <c r="M14" s="237">
        <v>1</v>
      </c>
      <c r="N14" s="258">
        <f t="shared" si="0"/>
        <v>3045</v>
      </c>
    </row>
    <row r="15" spans="1:14" ht="15.95" customHeight="1" x14ac:dyDescent="0.25">
      <c r="B15" s="490" t="s">
        <v>179</v>
      </c>
      <c r="C15" s="490"/>
      <c r="D15" s="490"/>
      <c r="E15" s="269">
        <f>SUM(E9:E14)</f>
        <v>558003</v>
      </c>
      <c r="F15" s="250">
        <f>SUM(F9:F14)</f>
        <v>100</v>
      </c>
      <c r="G15" s="279"/>
      <c r="H15" s="280">
        <f t="shared" ref="H15:M15" si="4">SUM(H9:H14)</f>
        <v>556</v>
      </c>
      <c r="I15" s="280">
        <f t="shared" si="4"/>
        <v>383</v>
      </c>
      <c r="J15" s="269">
        <f>SUM(J9:J14)</f>
        <v>6065.51</v>
      </c>
      <c r="K15" s="281">
        <f>SUM(K9:K14)</f>
        <v>437.72</v>
      </c>
      <c r="L15" s="280">
        <f t="shared" si="4"/>
        <v>0</v>
      </c>
      <c r="M15" s="280">
        <f t="shared" si="4"/>
        <v>15</v>
      </c>
      <c r="N15" s="211">
        <f>J15+K15+L15+M15+1</f>
        <v>6519.2300000000005</v>
      </c>
    </row>
    <row r="16" spans="1:14" ht="15.95" customHeight="1" x14ac:dyDescent="0.25">
      <c r="B16" s="126" t="s">
        <v>68</v>
      </c>
      <c r="C16" s="126" t="s">
        <v>568</v>
      </c>
      <c r="D16" s="126" t="s">
        <v>567</v>
      </c>
      <c r="E16" s="258">
        <v>1920</v>
      </c>
      <c r="F16" s="120" t="s">
        <v>92</v>
      </c>
      <c r="G16" s="278" t="s">
        <v>23</v>
      </c>
      <c r="H16" s="260">
        <v>497</v>
      </c>
      <c r="I16" s="282" t="s">
        <v>116</v>
      </c>
      <c r="J16" s="282" t="s">
        <v>116</v>
      </c>
      <c r="K16" s="282" t="s">
        <v>116</v>
      </c>
      <c r="L16" s="282" t="s">
        <v>116</v>
      </c>
      <c r="M16" s="282" t="s">
        <v>116</v>
      </c>
      <c r="N16" s="282" t="s">
        <v>116</v>
      </c>
    </row>
    <row r="20" spans="5:16" ht="15.75" x14ac:dyDescent="0.25">
      <c r="E20" s="435"/>
      <c r="F20" s="436"/>
      <c r="G20" s="437"/>
      <c r="H20" s="438"/>
      <c r="I20" s="438"/>
      <c r="J20" s="438"/>
      <c r="K20" s="438"/>
      <c r="L20" s="438"/>
      <c r="M20" s="439"/>
      <c r="N20" s="438"/>
      <c r="O20" s="440"/>
      <c r="P20" s="393"/>
    </row>
    <row r="21" spans="5:16" ht="15.75" x14ac:dyDescent="0.25">
      <c r="E21" s="435"/>
      <c r="F21" s="441"/>
      <c r="G21" s="442"/>
      <c r="H21" s="443"/>
      <c r="I21" s="443"/>
      <c r="J21" s="443"/>
      <c r="K21" s="443"/>
      <c r="L21" s="443"/>
      <c r="M21" s="444"/>
      <c r="N21" s="443"/>
      <c r="O21" s="440"/>
      <c r="P21" s="393"/>
    </row>
    <row r="22" spans="5:16" ht="15.75" x14ac:dyDescent="0.25">
      <c r="E22" s="435"/>
      <c r="F22" s="441"/>
      <c r="G22" s="442"/>
      <c r="H22" s="443"/>
      <c r="I22" s="443"/>
      <c r="J22" s="443"/>
      <c r="K22" s="443"/>
      <c r="L22" s="443"/>
      <c r="M22" s="444"/>
      <c r="N22" s="443"/>
      <c r="O22" s="440"/>
      <c r="P22" s="393"/>
    </row>
    <row r="23" spans="5:16" ht="15.75" x14ac:dyDescent="0.25">
      <c r="E23" s="435"/>
      <c r="F23" s="441"/>
      <c r="G23" s="442"/>
      <c r="H23" s="443"/>
      <c r="I23" s="443"/>
      <c r="J23" s="445"/>
      <c r="K23" s="443"/>
      <c r="L23" s="443"/>
      <c r="M23" s="444"/>
      <c r="N23" s="445"/>
      <c r="O23" s="440"/>
      <c r="P23" s="393"/>
    </row>
    <row r="24" spans="5:16" ht="15.75" x14ac:dyDescent="0.25">
      <c r="E24" s="435"/>
      <c r="F24" s="441"/>
      <c r="G24" s="442"/>
      <c r="H24" s="443"/>
      <c r="I24" s="443"/>
      <c r="J24" s="445"/>
      <c r="K24" s="443"/>
      <c r="L24" s="443"/>
      <c r="M24" s="444"/>
      <c r="N24" s="445"/>
      <c r="O24" s="440"/>
      <c r="P24" s="393"/>
    </row>
    <row r="25" spans="5:16" ht="15.75" x14ac:dyDescent="0.25">
      <c r="E25" s="435"/>
      <c r="F25" s="441"/>
      <c r="G25" s="442"/>
      <c r="H25" s="443"/>
      <c r="I25" s="443"/>
      <c r="J25" s="445"/>
      <c r="K25" s="443"/>
      <c r="L25" s="443"/>
      <c r="M25" s="444"/>
      <c r="N25" s="445"/>
      <c r="O25" s="440"/>
      <c r="P25" s="393"/>
    </row>
    <row r="26" spans="5:16" ht="15.75" x14ac:dyDescent="0.25">
      <c r="E26" s="435"/>
      <c r="F26" s="436"/>
      <c r="G26" s="446"/>
      <c r="H26" s="438"/>
      <c r="I26" s="438"/>
      <c r="J26" s="435"/>
      <c r="K26" s="438"/>
      <c r="L26" s="438"/>
      <c r="M26" s="439"/>
      <c r="N26" s="435"/>
      <c r="O26" s="440"/>
      <c r="P26" s="395"/>
    </row>
    <row r="27" spans="5:16" x14ac:dyDescent="0.25">
      <c r="E27" s="435"/>
      <c r="F27" s="441"/>
      <c r="G27" s="447"/>
      <c r="H27" s="443"/>
      <c r="I27" s="443"/>
      <c r="J27" s="443"/>
      <c r="K27" s="443"/>
      <c r="L27" s="443"/>
      <c r="M27" s="444"/>
      <c r="N27" s="443"/>
      <c r="O27" s="440"/>
      <c r="P27" s="440"/>
    </row>
    <row r="28" spans="5:16" x14ac:dyDescent="0.25">
      <c r="E28" s="440"/>
      <c r="F28" s="440"/>
      <c r="G28" s="440"/>
      <c r="H28" s="440"/>
      <c r="I28" s="440"/>
      <c r="J28" s="440"/>
      <c r="K28" s="440"/>
      <c r="L28" s="440"/>
      <c r="M28" s="440"/>
      <c r="N28" s="440"/>
      <c r="O28" s="440"/>
      <c r="P28" s="440"/>
    </row>
  </sheetData>
  <mergeCells count="17">
    <mergeCell ref="M6:M7"/>
    <mergeCell ref="B15:D15"/>
    <mergeCell ref="B4:N4"/>
    <mergeCell ref="B5:B7"/>
    <mergeCell ref="C5:C7"/>
    <mergeCell ref="D5:D7"/>
    <mergeCell ref="E5:E7"/>
    <mergeCell ref="F5:F7"/>
    <mergeCell ref="G5:H5"/>
    <mergeCell ref="I5:I7"/>
    <mergeCell ref="J5:M5"/>
    <mergeCell ref="N5:N7"/>
    <mergeCell ref="G6:G7"/>
    <mergeCell ref="H6:H7"/>
    <mergeCell ref="J6:J7"/>
    <mergeCell ref="K6:K7"/>
    <mergeCell ref="L6:L7"/>
  </mergeCells>
  <pageMargins left="0.7" right="0.7" top="0.75" bottom="0.75" header="0.3" footer="0.3"/>
  <ignoredErrors>
    <ignoredError sqref="E15 H15:I15 M15" formulaRange="1"/>
    <ignoredError sqref="I16:N16" numberStoredAsText="1"/>
  </ignoredErrors>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8"/>
  <sheetViews>
    <sheetView workbookViewId="0"/>
  </sheetViews>
  <sheetFormatPr defaultRowHeight="15" x14ac:dyDescent="0.25"/>
  <cols>
    <col min="2" max="2" width="7.28515625" customWidth="1"/>
    <col min="3" max="3" width="41.85546875" customWidth="1"/>
    <col min="4" max="15" width="12.7109375" customWidth="1"/>
  </cols>
  <sheetData>
    <row r="3" spans="2:15" ht="16.5" thickBot="1" x14ac:dyDescent="0.3">
      <c r="O3" s="272" t="s">
        <v>184</v>
      </c>
    </row>
    <row r="4" spans="2:15" ht="24.95" customHeight="1" thickTop="1" x14ac:dyDescent="0.25">
      <c r="B4" s="516" t="s">
        <v>582</v>
      </c>
      <c r="C4" s="516"/>
      <c r="D4" s="516"/>
      <c r="E4" s="516"/>
      <c r="F4" s="516"/>
      <c r="G4" s="516"/>
      <c r="H4" s="516"/>
      <c r="I4" s="516"/>
      <c r="J4" s="516"/>
      <c r="K4" s="516"/>
      <c r="L4" s="516"/>
      <c r="M4" s="516"/>
      <c r="N4" s="516"/>
      <c r="O4" s="516"/>
    </row>
    <row r="5" spans="2:15" ht="15.75" x14ac:dyDescent="0.25">
      <c r="B5" s="485" t="s">
        <v>158</v>
      </c>
      <c r="C5" s="485" t="s">
        <v>176</v>
      </c>
      <c r="D5" s="485" t="s">
        <v>141</v>
      </c>
      <c r="E5" s="485"/>
      <c r="F5" s="485"/>
      <c r="G5" s="485"/>
      <c r="H5" s="485"/>
      <c r="I5" s="485"/>
      <c r="J5" s="485" t="s">
        <v>142</v>
      </c>
      <c r="K5" s="485"/>
      <c r="L5" s="485"/>
      <c r="M5" s="485"/>
      <c r="N5" s="485"/>
      <c r="O5" s="485"/>
    </row>
    <row r="6" spans="2:15" ht="15.75" x14ac:dyDescent="0.25">
      <c r="B6" s="485"/>
      <c r="C6" s="485"/>
      <c r="D6" s="485" t="s">
        <v>187</v>
      </c>
      <c r="E6" s="485"/>
      <c r="F6" s="485"/>
      <c r="G6" s="485" t="s">
        <v>583</v>
      </c>
      <c r="H6" s="485"/>
      <c r="I6" s="485"/>
      <c r="J6" s="485" t="s">
        <v>187</v>
      </c>
      <c r="K6" s="485"/>
      <c r="L6" s="485"/>
      <c r="M6" s="485" t="s">
        <v>583</v>
      </c>
      <c r="N6" s="485"/>
      <c r="O6" s="485"/>
    </row>
    <row r="7" spans="2:15" ht="15.75" x14ac:dyDescent="0.25">
      <c r="B7" s="485"/>
      <c r="C7" s="485"/>
      <c r="D7" s="460" t="s">
        <v>540</v>
      </c>
      <c r="E7" s="460" t="s">
        <v>541</v>
      </c>
      <c r="F7" s="460" t="s">
        <v>179</v>
      </c>
      <c r="G7" s="460" t="s">
        <v>540</v>
      </c>
      <c r="H7" s="460" t="s">
        <v>541</v>
      </c>
      <c r="I7" s="460" t="s">
        <v>179</v>
      </c>
      <c r="J7" s="460" t="s">
        <v>540</v>
      </c>
      <c r="K7" s="460" t="s">
        <v>541</v>
      </c>
      <c r="L7" s="460" t="s">
        <v>179</v>
      </c>
      <c r="M7" s="460" t="s">
        <v>540</v>
      </c>
      <c r="N7" s="460" t="s">
        <v>541</v>
      </c>
      <c r="O7" s="460" t="s">
        <v>179</v>
      </c>
    </row>
    <row r="8" spans="2:15" x14ac:dyDescent="0.25">
      <c r="B8" s="80">
        <v>1</v>
      </c>
      <c r="C8" s="80">
        <v>2</v>
      </c>
      <c r="D8" s="80">
        <v>3</v>
      </c>
      <c r="E8" s="80">
        <v>4</v>
      </c>
      <c r="F8" s="80">
        <v>5</v>
      </c>
      <c r="G8" s="80">
        <v>6</v>
      </c>
      <c r="H8" s="80">
        <v>7</v>
      </c>
      <c r="I8" s="80">
        <v>8</v>
      </c>
      <c r="J8" s="80">
        <v>9</v>
      </c>
      <c r="K8" s="80">
        <v>10</v>
      </c>
      <c r="L8" s="80">
        <v>11</v>
      </c>
      <c r="M8" s="80">
        <v>12</v>
      </c>
      <c r="N8" s="80">
        <v>13</v>
      </c>
      <c r="O8" s="80">
        <v>14</v>
      </c>
    </row>
    <row r="9" spans="2:15" ht="20.100000000000001" customHeight="1" x14ac:dyDescent="0.25">
      <c r="B9" s="84" t="s">
        <v>62</v>
      </c>
      <c r="C9" s="88" t="s">
        <v>584</v>
      </c>
      <c r="D9" s="86">
        <v>12576</v>
      </c>
      <c r="E9" s="86">
        <v>3345</v>
      </c>
      <c r="F9" s="86">
        <f>D9+E9</f>
        <v>15921</v>
      </c>
      <c r="G9" s="85">
        <v>8</v>
      </c>
      <c r="H9" s="85">
        <v>2</v>
      </c>
      <c r="I9" s="85">
        <f>G9+H9</f>
        <v>10</v>
      </c>
      <c r="J9" s="86">
        <v>13353</v>
      </c>
      <c r="K9" s="86">
        <v>6884</v>
      </c>
      <c r="L9" s="86">
        <f>J9+K9</f>
        <v>20237</v>
      </c>
      <c r="M9" s="85">
        <v>8</v>
      </c>
      <c r="N9" s="85">
        <v>2</v>
      </c>
      <c r="O9" s="85">
        <f>M9+N9</f>
        <v>10</v>
      </c>
    </row>
    <row r="10" spans="2:15" ht="20.100000000000001" customHeight="1" x14ac:dyDescent="0.25">
      <c r="B10" s="84" t="s">
        <v>63</v>
      </c>
      <c r="C10" s="88" t="s">
        <v>585</v>
      </c>
      <c r="D10" s="85">
        <v>374</v>
      </c>
      <c r="E10" s="86">
        <v>4301</v>
      </c>
      <c r="F10" s="86">
        <f>D10+E10</f>
        <v>4675</v>
      </c>
      <c r="G10" s="85">
        <v>3</v>
      </c>
      <c r="H10" s="85">
        <v>1</v>
      </c>
      <c r="I10" s="85">
        <f>G10+H10</f>
        <v>4</v>
      </c>
      <c r="J10" s="85">
        <v>124</v>
      </c>
      <c r="K10" s="86">
        <v>5932</v>
      </c>
      <c r="L10" s="86">
        <f>J10+K10</f>
        <v>6056</v>
      </c>
      <c r="M10" s="85">
        <v>2</v>
      </c>
      <c r="N10" s="85">
        <v>1</v>
      </c>
      <c r="O10" s="85">
        <f>M10+N10</f>
        <v>3</v>
      </c>
    </row>
    <row r="11" spans="2:15" ht="15.75" x14ac:dyDescent="0.25">
      <c r="B11" s="337"/>
      <c r="C11" s="336" t="s">
        <v>179</v>
      </c>
      <c r="D11" s="87">
        <f>D9-D10</f>
        <v>12202</v>
      </c>
      <c r="E11" s="87">
        <f>E9-E10</f>
        <v>-956</v>
      </c>
      <c r="F11" s="87">
        <f>F9-F10</f>
        <v>11246</v>
      </c>
      <c r="G11" s="338">
        <f>G9+G10</f>
        <v>11</v>
      </c>
      <c r="H11" s="338">
        <f t="shared" ref="H11:I11" si="0">H9+H10</f>
        <v>3</v>
      </c>
      <c r="I11" s="338">
        <f t="shared" si="0"/>
        <v>14</v>
      </c>
      <c r="J11" s="87">
        <f>J9-J10</f>
        <v>13229</v>
      </c>
      <c r="K11" s="87">
        <f>K9-K10</f>
        <v>952</v>
      </c>
      <c r="L11" s="87">
        <f>L9-L10</f>
        <v>14181</v>
      </c>
      <c r="M11" s="338">
        <f>M9+M10</f>
        <v>10</v>
      </c>
      <c r="N11" s="338">
        <f t="shared" ref="N11:O11" si="1">N9+N10</f>
        <v>3</v>
      </c>
      <c r="O11" s="338">
        <f t="shared" si="1"/>
        <v>13</v>
      </c>
    </row>
    <row r="15" spans="2:15" ht="15.75" x14ac:dyDescent="0.25">
      <c r="D15" s="77"/>
      <c r="E15" s="77"/>
      <c r="F15" s="77"/>
      <c r="G15" s="77"/>
      <c r="H15" s="77"/>
      <c r="I15" s="77"/>
      <c r="J15" s="388"/>
      <c r="K15" s="388"/>
      <c r="L15" s="388"/>
      <c r="M15" s="406"/>
      <c r="N15" s="406"/>
      <c r="O15" s="406"/>
    </row>
    <row r="16" spans="2:15" ht="15.75" x14ac:dyDescent="0.25">
      <c r="D16" s="77"/>
      <c r="E16" s="77"/>
      <c r="F16" s="77"/>
      <c r="G16" s="77"/>
      <c r="H16" s="77"/>
      <c r="I16" s="77"/>
      <c r="J16" s="406"/>
      <c r="K16" s="388"/>
      <c r="L16" s="388"/>
      <c r="M16" s="406"/>
      <c r="N16" s="406"/>
      <c r="O16" s="406"/>
    </row>
    <row r="17" spans="10:15" ht="15.75" x14ac:dyDescent="0.25">
      <c r="J17" s="391"/>
      <c r="K17" s="391"/>
      <c r="L17" s="391"/>
      <c r="M17" s="407"/>
      <c r="N17" s="407"/>
      <c r="O17" s="407"/>
    </row>
    <row r="18" spans="10:15" x14ac:dyDescent="0.25">
      <c r="J18" s="61"/>
      <c r="K18" s="61"/>
      <c r="L18" s="61"/>
      <c r="M18" s="61"/>
      <c r="N18" s="61"/>
      <c r="O18" s="61"/>
    </row>
  </sheetData>
  <mergeCells count="9">
    <mergeCell ref="B4:O4"/>
    <mergeCell ref="B5:B7"/>
    <mergeCell ref="C5:C7"/>
    <mergeCell ref="D5:I5"/>
    <mergeCell ref="J5:O5"/>
    <mergeCell ref="D6:F6"/>
    <mergeCell ref="G6:I6"/>
    <mergeCell ref="J6:L6"/>
    <mergeCell ref="M6:O6"/>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3"/>
  <sheetViews>
    <sheetView topLeftCell="A4" workbookViewId="0">
      <selection activeCell="C26" sqref="C26"/>
    </sheetView>
  </sheetViews>
  <sheetFormatPr defaultRowHeight="15" x14ac:dyDescent="0.25"/>
  <cols>
    <col min="2" max="2" width="7.140625" customWidth="1"/>
    <col min="3" max="3" width="49.7109375" customWidth="1"/>
    <col min="4" max="4" width="11.42578125" customWidth="1"/>
    <col min="5" max="5" width="12.28515625" customWidth="1"/>
    <col min="6" max="6" width="11.42578125" customWidth="1"/>
    <col min="8" max="8" width="10.140625" customWidth="1"/>
    <col min="9" max="9" width="12.140625" customWidth="1"/>
    <col min="12" max="12" width="10.7109375" customWidth="1"/>
  </cols>
  <sheetData>
    <row r="2" spans="2:18" x14ac:dyDescent="0.25">
      <c r="N2" s="43"/>
    </row>
    <row r="3" spans="2:18" ht="16.5" thickBot="1" x14ac:dyDescent="0.3">
      <c r="B3" s="110"/>
      <c r="C3" s="110"/>
      <c r="D3" s="110"/>
      <c r="E3" s="110"/>
      <c r="F3" s="110"/>
      <c r="G3" s="110"/>
      <c r="H3" s="110"/>
      <c r="I3" s="110"/>
      <c r="J3" s="110"/>
      <c r="K3" s="110"/>
      <c r="L3" s="288" t="s">
        <v>184</v>
      </c>
    </row>
    <row r="4" spans="2:18" ht="24.95" customHeight="1" thickTop="1" x14ac:dyDescent="0.25">
      <c r="B4" s="508" t="s">
        <v>586</v>
      </c>
      <c r="C4" s="508"/>
      <c r="D4" s="508"/>
      <c r="E4" s="508"/>
      <c r="F4" s="508"/>
      <c r="G4" s="508"/>
      <c r="H4" s="508"/>
      <c r="I4" s="508"/>
      <c r="J4" s="508"/>
      <c r="K4" s="508"/>
      <c r="L4" s="508"/>
    </row>
    <row r="5" spans="2:18" ht="15.75" x14ac:dyDescent="0.25">
      <c r="B5" s="482" t="s">
        <v>158</v>
      </c>
      <c r="C5" s="579" t="s">
        <v>391</v>
      </c>
      <c r="D5" s="490" t="s">
        <v>141</v>
      </c>
      <c r="E5" s="490"/>
      <c r="F5" s="490"/>
      <c r="G5" s="490"/>
      <c r="H5" s="490" t="s">
        <v>142</v>
      </c>
      <c r="I5" s="490"/>
      <c r="J5" s="490"/>
      <c r="K5" s="490"/>
      <c r="L5" s="224" t="s">
        <v>186</v>
      </c>
    </row>
    <row r="6" spans="2:18" ht="15.75" x14ac:dyDescent="0.25">
      <c r="B6" s="482"/>
      <c r="C6" s="579"/>
      <c r="D6" s="490" t="s">
        <v>540</v>
      </c>
      <c r="E6" s="482" t="s">
        <v>541</v>
      </c>
      <c r="F6" s="482" t="s">
        <v>179</v>
      </c>
      <c r="G6" s="459" t="s">
        <v>6</v>
      </c>
      <c r="H6" s="490" t="s">
        <v>540</v>
      </c>
      <c r="I6" s="482" t="s">
        <v>541</v>
      </c>
      <c r="J6" s="482" t="s">
        <v>179</v>
      </c>
      <c r="K6" s="459" t="s">
        <v>6</v>
      </c>
      <c r="L6" s="482" t="s">
        <v>110</v>
      </c>
    </row>
    <row r="7" spans="2:18" ht="15.75" x14ac:dyDescent="0.25">
      <c r="B7" s="482"/>
      <c r="C7" s="579"/>
      <c r="D7" s="490"/>
      <c r="E7" s="482"/>
      <c r="F7" s="482"/>
      <c r="G7" s="459" t="s">
        <v>588</v>
      </c>
      <c r="H7" s="490"/>
      <c r="I7" s="482"/>
      <c r="J7" s="482"/>
      <c r="K7" s="459" t="s">
        <v>588</v>
      </c>
      <c r="L7" s="482"/>
    </row>
    <row r="8" spans="2:18" x14ac:dyDescent="0.25">
      <c r="B8" s="119">
        <v>1</v>
      </c>
      <c r="C8" s="144">
        <v>2</v>
      </c>
      <c r="D8" s="144">
        <v>3</v>
      </c>
      <c r="E8" s="144">
        <v>4</v>
      </c>
      <c r="F8" s="119" t="s">
        <v>85</v>
      </c>
      <c r="G8" s="119">
        <v>6</v>
      </c>
      <c r="H8" s="144">
        <v>7</v>
      </c>
      <c r="I8" s="144">
        <v>8</v>
      </c>
      <c r="J8" s="119" t="s">
        <v>86</v>
      </c>
      <c r="K8" s="119">
        <v>10</v>
      </c>
      <c r="L8" s="144">
        <v>11</v>
      </c>
    </row>
    <row r="9" spans="2:18" ht="15.75" x14ac:dyDescent="0.25">
      <c r="B9" s="190" t="s">
        <v>62</v>
      </c>
      <c r="C9" s="581" t="s">
        <v>589</v>
      </c>
      <c r="D9" s="260"/>
      <c r="E9" s="126"/>
      <c r="F9" s="120"/>
      <c r="G9" s="120"/>
      <c r="H9" s="126"/>
      <c r="I9" s="126"/>
      <c r="J9" s="120"/>
      <c r="K9" s="120"/>
      <c r="L9" s="126"/>
    </row>
    <row r="10" spans="2:18" ht="15.75" x14ac:dyDescent="0.25">
      <c r="B10" s="120" t="s">
        <v>12</v>
      </c>
      <c r="C10" s="574" t="s">
        <v>590</v>
      </c>
      <c r="D10" s="258">
        <v>16</v>
      </c>
      <c r="E10" s="258">
        <v>3</v>
      </c>
      <c r="F10" s="226">
        <f>D10+E10</f>
        <v>19</v>
      </c>
      <c r="G10" s="235">
        <f>F10/F$23*100</f>
        <v>1.7061168779857045E-2</v>
      </c>
      <c r="H10" s="258">
        <v>15</v>
      </c>
      <c r="I10" s="258">
        <v>3</v>
      </c>
      <c r="J10" s="226">
        <f>H10+I10</f>
        <v>18</v>
      </c>
      <c r="K10" s="235">
        <f>J10/J$23*100</f>
        <v>1.5056335789746635E-2</v>
      </c>
      <c r="L10" s="284">
        <f>J10/F10*100</f>
        <v>94.73684210526315</v>
      </c>
      <c r="N10" s="393"/>
      <c r="O10" s="393"/>
      <c r="P10" s="388"/>
      <c r="Q10" s="408"/>
      <c r="R10" s="409"/>
    </row>
    <row r="11" spans="2:18" ht="15.75" x14ac:dyDescent="0.25">
      <c r="B11" s="120" t="s">
        <v>29</v>
      </c>
      <c r="C11" s="574" t="s">
        <v>591</v>
      </c>
      <c r="D11" s="258">
        <v>21</v>
      </c>
      <c r="E11" s="258">
        <v>0</v>
      </c>
      <c r="F11" s="226">
        <f t="shared" ref="F11:F15" si="0">D11+E11</f>
        <v>21</v>
      </c>
      <c r="G11" s="235">
        <f t="shared" ref="G11:G22" si="1">F11/F$23*100</f>
        <v>1.8857081282999892E-2</v>
      </c>
      <c r="H11" s="258">
        <v>11</v>
      </c>
      <c r="I11" s="258">
        <v>0</v>
      </c>
      <c r="J11" s="226">
        <f t="shared" ref="J11:J15" si="2">H11+I11</f>
        <v>11</v>
      </c>
      <c r="K11" s="235">
        <f t="shared" ref="K11:K15" si="3">J11/J$23*100</f>
        <v>9.2010940937340552E-3</v>
      </c>
      <c r="L11" s="284">
        <f t="shared" ref="L11:L23" si="4">J11/F11*100</f>
        <v>52.380952380952387</v>
      </c>
      <c r="N11" s="393"/>
      <c r="O11" s="393"/>
      <c r="P11" s="388"/>
      <c r="Q11" s="408"/>
      <c r="R11" s="409"/>
    </row>
    <row r="12" spans="2:18" ht="15.75" x14ac:dyDescent="0.25">
      <c r="B12" s="120" t="s">
        <v>78</v>
      </c>
      <c r="C12" s="574" t="s">
        <v>592</v>
      </c>
      <c r="D12" s="258">
        <v>70012</v>
      </c>
      <c r="E12" s="258">
        <v>25008</v>
      </c>
      <c r="F12" s="226">
        <f t="shared" si="0"/>
        <v>95020</v>
      </c>
      <c r="G12" s="235">
        <f t="shared" si="1"/>
        <v>85.323803024316661</v>
      </c>
      <c r="H12" s="258">
        <v>72800</v>
      </c>
      <c r="I12" s="258">
        <v>29332</v>
      </c>
      <c r="J12" s="226">
        <f t="shared" si="2"/>
        <v>102132</v>
      </c>
      <c r="K12" s="235">
        <f t="shared" si="3"/>
        <v>85.429649271022413</v>
      </c>
      <c r="L12" s="284">
        <f t="shared" si="4"/>
        <v>107.48474005472532</v>
      </c>
      <c r="N12" s="393"/>
      <c r="O12" s="393"/>
      <c r="P12" s="388"/>
      <c r="Q12" s="408"/>
      <c r="R12" s="409"/>
    </row>
    <row r="13" spans="2:18" ht="15.75" x14ac:dyDescent="0.25">
      <c r="B13" s="120" t="s">
        <v>79</v>
      </c>
      <c r="C13" s="574" t="s">
        <v>593</v>
      </c>
      <c r="D13" s="258">
        <v>4748</v>
      </c>
      <c r="E13" s="258">
        <v>1444</v>
      </c>
      <c r="F13" s="226">
        <f t="shared" si="0"/>
        <v>6192</v>
      </c>
      <c r="G13" s="235">
        <f t="shared" si="1"/>
        <v>5.5601451097302537</v>
      </c>
      <c r="H13" s="258">
        <v>4317</v>
      </c>
      <c r="I13" s="258">
        <v>1521</v>
      </c>
      <c r="J13" s="226">
        <f t="shared" si="2"/>
        <v>5838</v>
      </c>
      <c r="K13" s="235">
        <f t="shared" si="3"/>
        <v>4.8832715744744917</v>
      </c>
      <c r="L13" s="284">
        <f t="shared" si="4"/>
        <v>94.282945736434115</v>
      </c>
      <c r="N13" s="393"/>
      <c r="O13" s="393"/>
      <c r="P13" s="388"/>
      <c r="Q13" s="408"/>
      <c r="R13" s="409"/>
    </row>
    <row r="14" spans="2:18" ht="15.75" x14ac:dyDescent="0.25">
      <c r="B14" s="120" t="s">
        <v>80</v>
      </c>
      <c r="C14" s="574" t="s">
        <v>594</v>
      </c>
      <c r="D14" s="258">
        <v>427</v>
      </c>
      <c r="E14" s="258">
        <v>183</v>
      </c>
      <c r="F14" s="226">
        <f t="shared" si="0"/>
        <v>610</v>
      </c>
      <c r="G14" s="235">
        <f t="shared" si="1"/>
        <v>0.54775331345856826</v>
      </c>
      <c r="H14" s="258">
        <v>466</v>
      </c>
      <c r="I14" s="258">
        <v>249</v>
      </c>
      <c r="J14" s="226">
        <f t="shared" si="2"/>
        <v>715</v>
      </c>
      <c r="K14" s="235">
        <f t="shared" si="3"/>
        <v>0.59807111609271357</v>
      </c>
      <c r="L14" s="284">
        <f t="shared" si="4"/>
        <v>117.21311475409837</v>
      </c>
      <c r="N14" s="393"/>
      <c r="O14" s="393"/>
      <c r="P14" s="388"/>
      <c r="Q14" s="408"/>
      <c r="R14" s="409"/>
    </row>
    <row r="15" spans="2:18" ht="15.75" x14ac:dyDescent="0.25">
      <c r="B15" s="120" t="s">
        <v>121</v>
      </c>
      <c r="C15" s="574" t="s">
        <v>595</v>
      </c>
      <c r="D15" s="258">
        <v>1004</v>
      </c>
      <c r="E15" s="258">
        <v>87</v>
      </c>
      <c r="F15" s="226">
        <f t="shared" si="0"/>
        <v>1091</v>
      </c>
      <c r="G15" s="235">
        <f t="shared" si="1"/>
        <v>0.9796702704644229</v>
      </c>
      <c r="H15" s="258">
        <v>1022</v>
      </c>
      <c r="I15" s="258">
        <v>108</v>
      </c>
      <c r="J15" s="226">
        <f t="shared" si="2"/>
        <v>1130</v>
      </c>
      <c r="K15" s="235">
        <f t="shared" si="3"/>
        <v>0.94520330235631655</v>
      </c>
      <c r="L15" s="284">
        <f t="shared" si="4"/>
        <v>103.57470210815765</v>
      </c>
      <c r="N15" s="393"/>
      <c r="O15" s="393"/>
      <c r="P15" s="388"/>
      <c r="Q15" s="408"/>
      <c r="R15" s="409"/>
    </row>
    <row r="16" spans="2:18" ht="15.75" x14ac:dyDescent="0.25">
      <c r="B16" s="285"/>
      <c r="C16" s="582" t="s">
        <v>179</v>
      </c>
      <c r="D16" s="269">
        <f>SUM(D10:D15)</f>
        <v>76228</v>
      </c>
      <c r="E16" s="269">
        <f>SUM(E10:E15)</f>
        <v>26725</v>
      </c>
      <c r="F16" s="269">
        <f>SUM(F10:F15)</f>
        <v>102953</v>
      </c>
      <c r="G16" s="287">
        <f t="shared" si="1"/>
        <v>92.447289968032749</v>
      </c>
      <c r="H16" s="269">
        <f>SUM(H10:H15)</f>
        <v>78631</v>
      </c>
      <c r="I16" s="269">
        <f>SUM(I10:I15)</f>
        <v>31213</v>
      </c>
      <c r="J16" s="227">
        <f>SUM(J10:J15)</f>
        <v>109844</v>
      </c>
      <c r="K16" s="287">
        <f>J16/J23*100</f>
        <v>91.880452693829412</v>
      </c>
      <c r="L16" s="268">
        <f t="shared" si="4"/>
        <v>106.69334550717318</v>
      </c>
      <c r="N16" s="396"/>
      <c r="O16" s="396"/>
      <c r="P16" s="391"/>
      <c r="Q16" s="410"/>
      <c r="R16" s="411"/>
    </row>
    <row r="17" spans="2:18" ht="15.75" x14ac:dyDescent="0.25">
      <c r="B17" s="190" t="s">
        <v>63</v>
      </c>
      <c r="C17" s="583" t="s">
        <v>423</v>
      </c>
      <c r="D17" s="260"/>
      <c r="E17" s="260"/>
      <c r="F17" s="237"/>
      <c r="G17" s="235"/>
      <c r="H17" s="260"/>
      <c r="I17" s="260"/>
      <c r="J17" s="237"/>
      <c r="K17" s="235"/>
      <c r="L17" s="284"/>
      <c r="N17" s="394"/>
      <c r="O17" s="394"/>
      <c r="P17" s="406"/>
      <c r="Q17" s="408"/>
      <c r="R17" s="409"/>
    </row>
    <row r="18" spans="2:18" ht="15.75" x14ac:dyDescent="0.25">
      <c r="B18" s="120" t="s">
        <v>81</v>
      </c>
      <c r="C18" s="574" t="s">
        <v>596</v>
      </c>
      <c r="D18" s="260">
        <v>162</v>
      </c>
      <c r="E18" s="260">
        <v>0</v>
      </c>
      <c r="F18" s="237">
        <f>D18+E18</f>
        <v>162</v>
      </c>
      <c r="G18" s="235">
        <f t="shared" si="1"/>
        <v>0.14546891275457058</v>
      </c>
      <c r="H18" s="260">
        <v>184</v>
      </c>
      <c r="I18" s="260">
        <v>0</v>
      </c>
      <c r="J18" s="237">
        <f>H18+I18</f>
        <v>184</v>
      </c>
      <c r="K18" s="235">
        <f>J18/J$23*100</f>
        <v>0.15390921029518784</v>
      </c>
      <c r="L18" s="284">
        <f t="shared" si="4"/>
        <v>113.58024691358024</v>
      </c>
      <c r="N18" s="394"/>
      <c r="O18" s="394"/>
      <c r="P18" s="406"/>
      <c r="Q18" s="408"/>
      <c r="R18" s="409"/>
    </row>
    <row r="19" spans="2:18" ht="15.75" x14ac:dyDescent="0.25">
      <c r="B19" s="120" t="s">
        <v>82</v>
      </c>
      <c r="C19" s="574" t="s">
        <v>597</v>
      </c>
      <c r="D19" s="258">
        <v>6876</v>
      </c>
      <c r="E19" s="260">
        <v>201</v>
      </c>
      <c r="F19" s="226">
        <f t="shared" ref="F19:F20" si="5">D19+E19</f>
        <v>7077</v>
      </c>
      <c r="G19" s="235">
        <f t="shared" si="1"/>
        <v>6.354836392370963</v>
      </c>
      <c r="H19" s="258">
        <v>7109</v>
      </c>
      <c r="I19" s="260">
        <v>585</v>
      </c>
      <c r="J19" s="226">
        <f t="shared" ref="J19:J20" si="6">H19+I19</f>
        <v>7694</v>
      </c>
      <c r="K19" s="235">
        <f t="shared" ref="K19:K22" si="7">J19/J$23*100</f>
        <v>6.4357470870172557</v>
      </c>
      <c r="L19" s="284">
        <f t="shared" si="4"/>
        <v>108.71838349583156</v>
      </c>
      <c r="N19" s="393"/>
      <c r="O19" s="394"/>
      <c r="P19" s="388"/>
      <c r="Q19" s="408"/>
      <c r="R19" s="409"/>
    </row>
    <row r="20" spans="2:18" ht="15.75" x14ac:dyDescent="0.25">
      <c r="B20" s="120" t="s">
        <v>83</v>
      </c>
      <c r="C20" s="574" t="s">
        <v>598</v>
      </c>
      <c r="D20" s="260">
        <v>20</v>
      </c>
      <c r="E20" s="260">
        <v>5</v>
      </c>
      <c r="F20" s="237">
        <f t="shared" si="5"/>
        <v>25</v>
      </c>
      <c r="G20" s="235">
        <f t="shared" si="1"/>
        <v>2.2448906289285586E-2</v>
      </c>
      <c r="H20" s="260">
        <v>13</v>
      </c>
      <c r="I20" s="260">
        <v>18</v>
      </c>
      <c r="J20" s="237">
        <f t="shared" si="6"/>
        <v>31</v>
      </c>
      <c r="K20" s="235">
        <f t="shared" si="7"/>
        <v>2.593035608234143E-2</v>
      </c>
      <c r="L20" s="284">
        <f t="shared" si="4"/>
        <v>124</v>
      </c>
      <c r="N20" s="394"/>
      <c r="O20" s="394"/>
      <c r="P20" s="406"/>
      <c r="Q20" s="408"/>
      <c r="R20" s="409"/>
    </row>
    <row r="21" spans="2:18" ht="15.75" x14ac:dyDescent="0.25">
      <c r="B21" s="285"/>
      <c r="C21" s="582" t="s">
        <v>179</v>
      </c>
      <c r="D21" s="269">
        <f>SUM(D18:D20)</f>
        <v>7058</v>
      </c>
      <c r="E21" s="269">
        <f t="shared" ref="E21:F21" si="8">SUM(E18:E20)</f>
        <v>206</v>
      </c>
      <c r="F21" s="269">
        <f t="shared" si="8"/>
        <v>7264</v>
      </c>
      <c r="G21" s="287">
        <f t="shared" si="1"/>
        <v>6.5227542114148207</v>
      </c>
      <c r="H21" s="269">
        <f>SUM(H18:H20)</f>
        <v>7306</v>
      </c>
      <c r="I21" s="280">
        <f>SUM(I18:I20)</f>
        <v>603</v>
      </c>
      <c r="J21" s="227">
        <f>SUM(J18:J20)</f>
        <v>7909</v>
      </c>
      <c r="K21" s="287">
        <f t="shared" si="7"/>
        <v>6.6155866533947849</v>
      </c>
      <c r="L21" s="268">
        <f t="shared" si="4"/>
        <v>108.87940528634361</v>
      </c>
      <c r="N21" s="396"/>
      <c r="O21" s="412"/>
      <c r="P21" s="391"/>
      <c r="Q21" s="410"/>
      <c r="R21" s="411"/>
    </row>
    <row r="22" spans="2:18" ht="15.75" x14ac:dyDescent="0.25">
      <c r="B22" s="190" t="s">
        <v>64</v>
      </c>
      <c r="C22" s="583" t="s">
        <v>598</v>
      </c>
      <c r="D22" s="274">
        <v>987</v>
      </c>
      <c r="E22" s="274">
        <v>160</v>
      </c>
      <c r="F22" s="223">
        <f>D22+E22</f>
        <v>1147</v>
      </c>
      <c r="G22" s="289">
        <f t="shared" si="1"/>
        <v>1.0299558205524226</v>
      </c>
      <c r="H22" s="291">
        <v>1564</v>
      </c>
      <c r="I22" s="274">
        <v>234</v>
      </c>
      <c r="J22" s="223">
        <f>H22+I22</f>
        <v>1798</v>
      </c>
      <c r="K22" s="289">
        <f t="shared" si="7"/>
        <v>1.5039606527758029</v>
      </c>
      <c r="L22" s="290">
        <f t="shared" si="4"/>
        <v>156.75675675675674</v>
      </c>
      <c r="N22" s="396"/>
      <c r="O22" s="396"/>
      <c r="P22" s="391"/>
      <c r="Q22" s="410"/>
      <c r="R22" s="411"/>
    </row>
    <row r="23" spans="2:18" ht="15.75" x14ac:dyDescent="0.25">
      <c r="B23" s="118"/>
      <c r="C23" s="582" t="s">
        <v>599</v>
      </c>
      <c r="D23" s="269">
        <f>D16+D21+D22</f>
        <v>84273</v>
      </c>
      <c r="E23" s="269">
        <f t="shared" ref="E23:J23" si="9">E16+E21+E22</f>
        <v>27091</v>
      </c>
      <c r="F23" s="269">
        <f t="shared" si="9"/>
        <v>111364</v>
      </c>
      <c r="G23" s="268">
        <f t="shared" si="9"/>
        <v>99.999999999999986</v>
      </c>
      <c r="H23" s="269">
        <f t="shared" si="9"/>
        <v>87501</v>
      </c>
      <c r="I23" s="269">
        <f t="shared" si="9"/>
        <v>32050</v>
      </c>
      <c r="J23" s="269">
        <f t="shared" si="9"/>
        <v>119551</v>
      </c>
      <c r="K23" s="118">
        <f>K16+K21+K22</f>
        <v>100</v>
      </c>
      <c r="L23" s="268">
        <f t="shared" si="4"/>
        <v>107.35156783161524</v>
      </c>
      <c r="N23" s="396"/>
      <c r="O23" s="396"/>
      <c r="P23" s="396"/>
      <c r="Q23" s="413"/>
      <c r="R23" s="411"/>
    </row>
  </sheetData>
  <mergeCells count="12">
    <mergeCell ref="J6:J7"/>
    <mergeCell ref="L6:L7"/>
    <mergeCell ref="B4:L4"/>
    <mergeCell ref="B5:B7"/>
    <mergeCell ref="C5:C7"/>
    <mergeCell ref="D5:G5"/>
    <mergeCell ref="H5:K5"/>
    <mergeCell ref="D6:D7"/>
    <mergeCell ref="E6:E7"/>
    <mergeCell ref="F6:F7"/>
    <mergeCell ref="H6:H7"/>
    <mergeCell ref="I6:I7"/>
  </mergeCells>
  <pageMargins left="0.7" right="0.7" top="0.75" bottom="0.75" header="0.3" footer="0.3"/>
  <pageSetup paperSize="9" orientation="portrait" r:id="rId1"/>
  <ignoredErrors>
    <ignoredError sqref="G16 F21:G21 J21"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1"/>
  <sheetViews>
    <sheetView workbookViewId="0">
      <selection activeCell="D12" sqref="D12"/>
    </sheetView>
  </sheetViews>
  <sheetFormatPr defaultColWidth="9.140625" defaultRowHeight="15" x14ac:dyDescent="0.25"/>
  <cols>
    <col min="1" max="2" width="9.140625" style="11"/>
    <col min="3" max="3" width="31" style="11" customWidth="1"/>
    <col min="4" max="5" width="14.85546875" style="11" customWidth="1"/>
    <col min="6" max="6" width="14" style="11" customWidth="1"/>
    <col min="7" max="7" width="14.140625" style="11" customWidth="1"/>
    <col min="8" max="8" width="13.85546875" style="11" customWidth="1"/>
    <col min="9" max="9" width="13.140625" style="11" customWidth="1"/>
    <col min="10" max="10" width="12" style="11" customWidth="1"/>
    <col min="11" max="11" width="13" style="11" customWidth="1"/>
    <col min="12" max="16384" width="9.140625" style="11"/>
  </cols>
  <sheetData>
    <row r="2" spans="2:13" ht="15.75" x14ac:dyDescent="0.25">
      <c r="C2" s="26"/>
      <c r="M2" s="94"/>
    </row>
    <row r="3" spans="2:13" ht="16.5" thickBot="1" x14ac:dyDescent="0.3">
      <c r="C3" s="27" t="s">
        <v>1</v>
      </c>
      <c r="D3" s="16"/>
      <c r="E3" s="16"/>
      <c r="F3" s="16"/>
      <c r="G3" s="16"/>
      <c r="H3" s="16"/>
      <c r="I3" s="16"/>
      <c r="J3" s="16"/>
      <c r="K3" s="96" t="s">
        <v>184</v>
      </c>
    </row>
    <row r="4" spans="2:13" ht="24.95" customHeight="1" thickTop="1" x14ac:dyDescent="0.25">
      <c r="B4" s="488" t="s">
        <v>193</v>
      </c>
      <c r="C4" s="488"/>
      <c r="D4" s="488"/>
      <c r="E4" s="488"/>
      <c r="F4" s="488"/>
      <c r="G4" s="488"/>
      <c r="H4" s="488"/>
      <c r="I4" s="488"/>
      <c r="J4" s="488"/>
      <c r="K4" s="488"/>
    </row>
    <row r="5" spans="2:13" ht="15.75" x14ac:dyDescent="0.25">
      <c r="B5" s="485" t="s">
        <v>158</v>
      </c>
      <c r="C5" s="485" t="s">
        <v>197</v>
      </c>
      <c r="D5" s="485" t="s">
        <v>54</v>
      </c>
      <c r="E5" s="485"/>
      <c r="F5" s="485" t="s">
        <v>111</v>
      </c>
      <c r="G5" s="485"/>
      <c r="H5" s="485" t="s">
        <v>136</v>
      </c>
      <c r="I5" s="485"/>
      <c r="J5" s="485" t="s">
        <v>186</v>
      </c>
      <c r="K5" s="485"/>
    </row>
    <row r="6" spans="2:13" ht="15.75" x14ac:dyDescent="0.25">
      <c r="B6" s="485"/>
      <c r="C6" s="485"/>
      <c r="D6" s="82" t="s">
        <v>187</v>
      </c>
      <c r="E6" s="82" t="s">
        <v>188</v>
      </c>
      <c r="F6" s="457" t="s">
        <v>187</v>
      </c>
      <c r="G6" s="457" t="s">
        <v>188</v>
      </c>
      <c r="H6" s="457" t="s">
        <v>187</v>
      </c>
      <c r="I6" s="457" t="s">
        <v>188</v>
      </c>
      <c r="J6" s="82" t="s">
        <v>98</v>
      </c>
      <c r="K6" s="82" t="s">
        <v>99</v>
      </c>
    </row>
    <row r="7" spans="2:13" x14ac:dyDescent="0.25">
      <c r="B7" s="80">
        <v>1</v>
      </c>
      <c r="C7" s="80">
        <v>2</v>
      </c>
      <c r="D7" s="80">
        <v>3</v>
      </c>
      <c r="E7" s="80">
        <v>4</v>
      </c>
      <c r="F7" s="80">
        <v>5</v>
      </c>
      <c r="G7" s="80">
        <v>6</v>
      </c>
      <c r="H7" s="80">
        <v>7</v>
      </c>
      <c r="I7" s="80">
        <v>8</v>
      </c>
      <c r="J7" s="80">
        <v>9</v>
      </c>
      <c r="K7" s="80">
        <v>10</v>
      </c>
    </row>
    <row r="8" spans="2:13" ht="15.75" x14ac:dyDescent="0.25">
      <c r="B8" s="84" t="s">
        <v>62</v>
      </c>
      <c r="C8" s="536" t="s">
        <v>194</v>
      </c>
      <c r="D8" s="86">
        <v>41619</v>
      </c>
      <c r="E8" s="89">
        <f>D8/D11*100</f>
        <v>3.2022029716111193</v>
      </c>
      <c r="F8" s="86">
        <v>41619</v>
      </c>
      <c r="G8" s="89">
        <f>F8/F11*100</f>
        <v>3.2022005078094948</v>
      </c>
      <c r="H8" s="86">
        <v>66556</v>
      </c>
      <c r="I8" s="89">
        <f>H8/H11*100</f>
        <v>4.8129065382376446</v>
      </c>
      <c r="J8" s="92">
        <f>F8/D8*100</f>
        <v>100</v>
      </c>
      <c r="K8" s="92">
        <f>H8/F8*100</f>
        <v>159.917345443187</v>
      </c>
    </row>
    <row r="9" spans="2:13" ht="15.75" x14ac:dyDescent="0.25">
      <c r="B9" s="84" t="s">
        <v>63</v>
      </c>
      <c r="C9" s="528" t="s">
        <v>195</v>
      </c>
      <c r="D9" s="86">
        <v>139355</v>
      </c>
      <c r="E9" s="89">
        <f>D9/D11*100</f>
        <v>10.722097962682128</v>
      </c>
      <c r="F9" s="86">
        <v>140547</v>
      </c>
      <c r="G9" s="89">
        <f>F9/F11*100</f>
        <v>10.813803185350466</v>
      </c>
      <c r="H9" s="86">
        <v>137373</v>
      </c>
      <c r="I9" s="89">
        <f>H9/H11*100</f>
        <v>9.9339414910349166</v>
      </c>
      <c r="J9" s="92">
        <f t="shared" ref="J9:J10" si="0">F9/D9*100</f>
        <v>100.85536938035951</v>
      </c>
      <c r="K9" s="92">
        <f t="shared" ref="K9:K10" si="1">H9/F9*100</f>
        <v>97.741680718905428</v>
      </c>
      <c r="M9" s="20"/>
    </row>
    <row r="10" spans="2:13" ht="15.75" x14ac:dyDescent="0.25">
      <c r="B10" s="84" t="s">
        <v>64</v>
      </c>
      <c r="C10" s="528" t="s">
        <v>196</v>
      </c>
      <c r="D10" s="86">
        <v>1118725</v>
      </c>
      <c r="E10" s="89">
        <f>D10/D11*100</f>
        <v>86.075699065706758</v>
      </c>
      <c r="F10" s="86">
        <v>1117534</v>
      </c>
      <c r="G10" s="89">
        <f>F10/F11*100</f>
        <v>85.983996306840041</v>
      </c>
      <c r="H10" s="86">
        <v>1178936</v>
      </c>
      <c r="I10" s="89">
        <f>H10/H11*100</f>
        <v>85.25315197072743</v>
      </c>
      <c r="J10" s="92">
        <f t="shared" si="0"/>
        <v>99.893539520436221</v>
      </c>
      <c r="K10" s="92">
        <f t="shared" si="1"/>
        <v>105.49441896174972</v>
      </c>
    </row>
    <row r="11" spans="2:13" ht="15.75" x14ac:dyDescent="0.25">
      <c r="B11" s="485" t="s">
        <v>179</v>
      </c>
      <c r="C11" s="485"/>
      <c r="D11" s="87">
        <f t="shared" ref="D11:I11" si="2">SUM(D8:D10)</f>
        <v>1299699</v>
      </c>
      <c r="E11" s="90">
        <f t="shared" si="2"/>
        <v>100</v>
      </c>
      <c r="F11" s="87">
        <f t="shared" si="2"/>
        <v>1299700</v>
      </c>
      <c r="G11" s="90">
        <f t="shared" si="2"/>
        <v>100</v>
      </c>
      <c r="H11" s="87">
        <f t="shared" si="2"/>
        <v>1382865</v>
      </c>
      <c r="I11" s="90">
        <f t="shared" si="2"/>
        <v>99.999999999999986</v>
      </c>
      <c r="J11" s="90">
        <f>F11/D11*100</f>
        <v>100.0000769408917</v>
      </c>
      <c r="K11" s="90">
        <f>H11/F11*100</f>
        <v>106.39878433484651</v>
      </c>
      <c r="M11" s="20"/>
    </row>
  </sheetData>
  <mergeCells count="8">
    <mergeCell ref="B11:C11"/>
    <mergeCell ref="B4:K4"/>
    <mergeCell ref="B5:B6"/>
    <mergeCell ref="C5:C6"/>
    <mergeCell ref="D5:E5"/>
    <mergeCell ref="F5:G5"/>
    <mergeCell ref="H5:I5"/>
    <mergeCell ref="J5:K5"/>
  </mergeCells>
  <pageMargins left="0.7" right="0.7" top="0.75" bottom="0.75" header="0.3" footer="0.3"/>
  <pageSetup paperSize="9" scale="73" fitToHeight="0" orientation="landscape" r:id="rId1"/>
  <ignoredErrors>
    <ignoredError sqref="D11:H11" formulaRange="1"/>
    <ignoredError sqref="I8:I10" evalError="1"/>
    <ignoredError sqref="I11" evalError="1" formulaRange="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5"/>
  <sheetViews>
    <sheetView topLeftCell="A4" workbookViewId="0">
      <selection activeCell="C30" sqref="C30"/>
    </sheetView>
  </sheetViews>
  <sheetFormatPr defaultRowHeight="15" x14ac:dyDescent="0.25"/>
  <cols>
    <col min="2" max="2" width="6" customWidth="1"/>
    <col min="3" max="3" width="41.85546875" customWidth="1"/>
    <col min="4" max="4" width="12.5703125" customWidth="1"/>
    <col min="5" max="5" width="11.140625" customWidth="1"/>
    <col min="6" max="6" width="11.5703125" customWidth="1"/>
    <col min="8" max="8" width="11" customWidth="1"/>
    <col min="9" max="9" width="10.7109375" customWidth="1"/>
    <col min="10" max="10" width="11.28515625" customWidth="1"/>
    <col min="12" max="12" width="10.5703125" customWidth="1"/>
  </cols>
  <sheetData>
    <row r="2" spans="2:17" x14ac:dyDescent="0.25">
      <c r="N2" s="43"/>
    </row>
    <row r="3" spans="2:17" ht="16.5" thickBot="1" x14ac:dyDescent="0.3">
      <c r="B3" s="110"/>
      <c r="C3" s="110"/>
      <c r="D3" s="110"/>
      <c r="E3" s="110"/>
      <c r="F3" s="110"/>
      <c r="G3" s="110"/>
      <c r="H3" s="110"/>
      <c r="I3" s="110"/>
      <c r="J3" s="110"/>
      <c r="K3" s="110"/>
      <c r="L3" s="288" t="s">
        <v>184</v>
      </c>
    </row>
    <row r="4" spans="2:17" ht="24.95" customHeight="1" thickTop="1" x14ac:dyDescent="0.25">
      <c r="B4" s="508" t="s">
        <v>600</v>
      </c>
      <c r="C4" s="508"/>
      <c r="D4" s="508"/>
      <c r="E4" s="508"/>
      <c r="F4" s="508"/>
      <c r="G4" s="508"/>
      <c r="H4" s="508"/>
      <c r="I4" s="508"/>
      <c r="J4" s="508"/>
      <c r="K4" s="508"/>
      <c r="L4" s="508"/>
    </row>
    <row r="5" spans="2:17" ht="15.75" x14ac:dyDescent="0.25">
      <c r="B5" s="482" t="s">
        <v>158</v>
      </c>
      <c r="C5" s="579" t="s">
        <v>403</v>
      </c>
      <c r="D5" s="490" t="s">
        <v>141</v>
      </c>
      <c r="E5" s="490"/>
      <c r="F5" s="490"/>
      <c r="G5" s="490"/>
      <c r="H5" s="490" t="s">
        <v>142</v>
      </c>
      <c r="I5" s="490"/>
      <c r="J5" s="490"/>
      <c r="K5" s="490"/>
      <c r="L5" s="224" t="s">
        <v>186</v>
      </c>
    </row>
    <row r="6" spans="2:17" ht="15.75" x14ac:dyDescent="0.25">
      <c r="B6" s="482"/>
      <c r="C6" s="579"/>
      <c r="D6" s="490" t="s">
        <v>540</v>
      </c>
      <c r="E6" s="482" t="s">
        <v>541</v>
      </c>
      <c r="F6" s="482" t="s">
        <v>179</v>
      </c>
      <c r="G6" s="459" t="s">
        <v>6</v>
      </c>
      <c r="H6" s="490" t="s">
        <v>540</v>
      </c>
      <c r="I6" s="482" t="s">
        <v>541</v>
      </c>
      <c r="J6" s="482" t="s">
        <v>179</v>
      </c>
      <c r="K6" s="459" t="s">
        <v>6</v>
      </c>
      <c r="L6" s="482" t="s">
        <v>110</v>
      </c>
    </row>
    <row r="7" spans="2:17" ht="15.75" x14ac:dyDescent="0.25">
      <c r="B7" s="482"/>
      <c r="C7" s="579"/>
      <c r="D7" s="490"/>
      <c r="E7" s="482"/>
      <c r="F7" s="482"/>
      <c r="G7" s="459" t="s">
        <v>588</v>
      </c>
      <c r="H7" s="490"/>
      <c r="I7" s="482"/>
      <c r="J7" s="482"/>
      <c r="K7" s="459" t="s">
        <v>588</v>
      </c>
      <c r="L7" s="482"/>
    </row>
    <row r="8" spans="2:17" x14ac:dyDescent="0.25">
      <c r="B8" s="119">
        <v>1</v>
      </c>
      <c r="C8" s="144">
        <v>2</v>
      </c>
      <c r="D8" s="144">
        <v>3</v>
      </c>
      <c r="E8" s="144">
        <v>4</v>
      </c>
      <c r="F8" s="119" t="s">
        <v>85</v>
      </c>
      <c r="G8" s="119">
        <v>6</v>
      </c>
      <c r="H8" s="144">
        <v>7</v>
      </c>
      <c r="I8" s="144">
        <v>8</v>
      </c>
      <c r="J8" s="119" t="s">
        <v>86</v>
      </c>
      <c r="K8" s="119">
        <v>10</v>
      </c>
      <c r="L8" s="144">
        <v>11</v>
      </c>
    </row>
    <row r="9" spans="2:17" ht="15.75" x14ac:dyDescent="0.25">
      <c r="B9" s="190" t="s">
        <v>62</v>
      </c>
      <c r="C9" s="585" t="s">
        <v>601</v>
      </c>
      <c r="D9" s="260"/>
      <c r="E9" s="126"/>
      <c r="F9" s="120"/>
      <c r="G9" s="120"/>
      <c r="H9" s="126"/>
      <c r="I9" s="126"/>
      <c r="J9" s="120"/>
      <c r="K9" s="120"/>
      <c r="L9" s="126"/>
    </row>
    <row r="10" spans="2:17" ht="15.75" x14ac:dyDescent="0.25">
      <c r="B10" s="120" t="s">
        <v>12</v>
      </c>
      <c r="C10" s="586" t="s">
        <v>602</v>
      </c>
      <c r="D10" s="258">
        <v>6878</v>
      </c>
      <c r="E10" s="258">
        <v>4067</v>
      </c>
      <c r="F10" s="226">
        <f>D10+E10</f>
        <v>10945</v>
      </c>
      <c r="G10" s="235">
        <f>F10/F$25*100</f>
        <v>10.932100121856211</v>
      </c>
      <c r="H10" s="258">
        <v>6458</v>
      </c>
      <c r="I10" s="258">
        <v>4315</v>
      </c>
      <c r="J10" s="226">
        <f>H10+I10</f>
        <v>10773</v>
      </c>
      <c r="K10" s="235">
        <f>J10/J$25*100</f>
        <v>10.223972667742242</v>
      </c>
      <c r="L10" s="267">
        <f>J10/F10*100</f>
        <v>98.428506167199643</v>
      </c>
      <c r="N10" s="77"/>
      <c r="O10" s="393"/>
      <c r="P10" s="393"/>
      <c r="Q10" s="388"/>
    </row>
    <row r="11" spans="2:17" ht="15.75" x14ac:dyDescent="0.25">
      <c r="B11" s="120" t="s">
        <v>29</v>
      </c>
      <c r="C11" s="586" t="s">
        <v>603</v>
      </c>
      <c r="D11" s="258">
        <v>582</v>
      </c>
      <c r="E11" s="258">
        <v>443</v>
      </c>
      <c r="F11" s="226">
        <f t="shared" ref="F11:F13" si="0">D11+E11</f>
        <v>1025</v>
      </c>
      <c r="G11" s="235">
        <f t="shared" ref="G11:G13" si="1">F11/F$25*100</f>
        <v>1.0237919255278771</v>
      </c>
      <c r="H11" s="258">
        <v>676</v>
      </c>
      <c r="I11" s="258">
        <v>529</v>
      </c>
      <c r="J11" s="226">
        <f t="shared" ref="J11:J13" si="2">H11+I11</f>
        <v>1205</v>
      </c>
      <c r="K11" s="235">
        <f t="shared" ref="K11:K13" si="3">J11/J$25*100</f>
        <v>1.1435892569042423</v>
      </c>
      <c r="L11" s="267">
        <f t="shared" ref="L11:L13" si="4">J11/F11*100</f>
        <v>117.56097560975608</v>
      </c>
      <c r="N11" s="77"/>
      <c r="O11" s="393"/>
      <c r="P11" s="393"/>
      <c r="Q11" s="388"/>
    </row>
    <row r="12" spans="2:17" ht="15.75" x14ac:dyDescent="0.25">
      <c r="B12" s="120" t="s">
        <v>78</v>
      </c>
      <c r="C12" s="586" t="s">
        <v>594</v>
      </c>
      <c r="D12" s="258">
        <v>0</v>
      </c>
      <c r="E12" s="258">
        <v>0</v>
      </c>
      <c r="F12" s="226">
        <f t="shared" si="0"/>
        <v>0</v>
      </c>
      <c r="G12" s="235">
        <f t="shared" si="1"/>
        <v>0</v>
      </c>
      <c r="H12" s="258">
        <v>0</v>
      </c>
      <c r="I12" s="258">
        <v>0</v>
      </c>
      <c r="J12" s="226">
        <f t="shared" si="2"/>
        <v>0</v>
      </c>
      <c r="K12" s="235">
        <f t="shared" si="3"/>
        <v>0</v>
      </c>
      <c r="L12" s="267" t="s">
        <v>23</v>
      </c>
      <c r="N12" s="77"/>
      <c r="O12" s="393"/>
      <c r="P12" s="393"/>
      <c r="Q12" s="388"/>
    </row>
    <row r="13" spans="2:17" ht="15.75" x14ac:dyDescent="0.25">
      <c r="B13" s="120" t="s">
        <v>79</v>
      </c>
      <c r="C13" s="586" t="s">
        <v>604</v>
      </c>
      <c r="D13" s="258">
        <v>433</v>
      </c>
      <c r="E13" s="258">
        <v>1288</v>
      </c>
      <c r="F13" s="226">
        <f t="shared" si="0"/>
        <v>1721</v>
      </c>
      <c r="G13" s="235">
        <f t="shared" si="1"/>
        <v>1.7189716134960744</v>
      </c>
      <c r="H13" s="258">
        <v>444</v>
      </c>
      <c r="I13" s="258">
        <v>2321</v>
      </c>
      <c r="J13" s="226">
        <f t="shared" si="2"/>
        <v>2765</v>
      </c>
      <c r="K13" s="235">
        <f t="shared" si="3"/>
        <v>2.624086552149568</v>
      </c>
      <c r="L13" s="267">
        <f t="shared" si="4"/>
        <v>160.66240557815223</v>
      </c>
      <c r="N13" s="77"/>
      <c r="O13" s="393"/>
      <c r="P13" s="393"/>
      <c r="Q13" s="388"/>
    </row>
    <row r="14" spans="2:17" ht="15.75" x14ac:dyDescent="0.25">
      <c r="B14" s="118"/>
      <c r="C14" s="584" t="s">
        <v>179</v>
      </c>
      <c r="D14" s="269">
        <f>SUM(D10:D13)</f>
        <v>7893</v>
      </c>
      <c r="E14" s="269">
        <f>SUM(E10:E13)</f>
        <v>5798</v>
      </c>
      <c r="F14" s="227">
        <f>SUM(F10:F13)</f>
        <v>13691</v>
      </c>
      <c r="G14" s="287">
        <f>F14/F$25*100</f>
        <v>13.674863660880163</v>
      </c>
      <c r="H14" s="269">
        <f>SUM(H10:H13)</f>
        <v>7578</v>
      </c>
      <c r="I14" s="269">
        <f>SUM(I10:I13)</f>
        <v>7165</v>
      </c>
      <c r="J14" s="227">
        <f>SUM(J10:J13)</f>
        <v>14743</v>
      </c>
      <c r="K14" s="287">
        <f>SUM(K10:K13)</f>
        <v>13.991648476796051</v>
      </c>
      <c r="L14" s="253">
        <f>J14/F14*100</f>
        <v>107.68387992111606</v>
      </c>
      <c r="N14" s="77"/>
      <c r="O14" s="396"/>
      <c r="P14" s="396"/>
      <c r="Q14" s="391"/>
    </row>
    <row r="15" spans="2:17" ht="15.75" x14ac:dyDescent="0.25">
      <c r="B15" s="190" t="s">
        <v>63</v>
      </c>
      <c r="C15" s="585" t="s">
        <v>424</v>
      </c>
      <c r="D15" s="260"/>
      <c r="E15" s="260"/>
      <c r="F15" s="237"/>
      <c r="G15" s="235"/>
      <c r="H15" s="258"/>
      <c r="I15" s="258"/>
      <c r="J15" s="226"/>
      <c r="K15" s="235"/>
      <c r="L15" s="267"/>
      <c r="N15" s="77"/>
      <c r="O15" s="393"/>
      <c r="P15" s="393"/>
      <c r="Q15" s="388"/>
    </row>
    <row r="16" spans="2:17" ht="15.75" x14ac:dyDescent="0.25">
      <c r="B16" s="120" t="s">
        <v>81</v>
      </c>
      <c r="C16" s="586" t="s">
        <v>605</v>
      </c>
      <c r="D16" s="258">
        <v>35765</v>
      </c>
      <c r="E16" s="258">
        <v>9663</v>
      </c>
      <c r="F16" s="226">
        <f>D16+E16</f>
        <v>45428</v>
      </c>
      <c r="G16" s="235">
        <f>F16/F$25*100</f>
        <v>45.374458139395514</v>
      </c>
      <c r="H16" s="258">
        <v>38375</v>
      </c>
      <c r="I16" s="258">
        <v>9919</v>
      </c>
      <c r="J16" s="226">
        <f>H16+I16</f>
        <v>48294</v>
      </c>
      <c r="K16" s="235">
        <f>J16/J$25*100</f>
        <v>45.832779728575495</v>
      </c>
      <c r="L16" s="267">
        <f>J16/F16*100</f>
        <v>106.30888438848287</v>
      </c>
      <c r="N16" s="77"/>
      <c r="O16" s="393"/>
      <c r="P16" s="393"/>
      <c r="Q16" s="388"/>
    </row>
    <row r="17" spans="2:17" ht="15.75" x14ac:dyDescent="0.25">
      <c r="B17" s="120" t="s">
        <v>82</v>
      </c>
      <c r="C17" s="586" t="s">
        <v>606</v>
      </c>
      <c r="D17" s="258">
        <v>4332</v>
      </c>
      <c r="E17" s="258">
        <v>1308</v>
      </c>
      <c r="F17" s="226">
        <f t="shared" ref="F17:F20" si="5">D17+E17</f>
        <v>5640</v>
      </c>
      <c r="G17" s="235">
        <f t="shared" ref="G17:G20" si="6">F17/F$25*100</f>
        <v>5.6333526438802215</v>
      </c>
      <c r="H17" s="258">
        <v>4410</v>
      </c>
      <c r="I17" s="258">
        <v>1427</v>
      </c>
      <c r="J17" s="226">
        <f t="shared" ref="J17:J20" si="7">H17+I17</f>
        <v>5837</v>
      </c>
      <c r="K17" s="235">
        <f t="shared" ref="K17:K20" si="8">J17/J$25*100</f>
        <v>5.539527379709595</v>
      </c>
      <c r="L17" s="267">
        <f t="shared" ref="L17:L20" si="9">J17/F17*100</f>
        <v>103.49290780141844</v>
      </c>
      <c r="O17" s="393"/>
      <c r="P17" s="393"/>
      <c r="Q17" s="388"/>
    </row>
    <row r="18" spans="2:17" ht="15.75" x14ac:dyDescent="0.25">
      <c r="B18" s="120" t="s">
        <v>83</v>
      </c>
      <c r="C18" s="586" t="s">
        <v>607</v>
      </c>
      <c r="D18" s="258">
        <v>2047</v>
      </c>
      <c r="E18" s="258">
        <v>593</v>
      </c>
      <c r="F18" s="226">
        <f t="shared" si="5"/>
        <v>2640</v>
      </c>
      <c r="G18" s="235">
        <f t="shared" si="6"/>
        <v>2.6368884716035077</v>
      </c>
      <c r="H18" s="258">
        <v>1955</v>
      </c>
      <c r="I18" s="258">
        <v>522</v>
      </c>
      <c r="J18" s="226">
        <f t="shared" si="7"/>
        <v>2477</v>
      </c>
      <c r="K18" s="235">
        <f t="shared" si="8"/>
        <v>2.3507639745658158</v>
      </c>
      <c r="L18" s="267">
        <f t="shared" si="9"/>
        <v>93.825757575757578</v>
      </c>
      <c r="O18" s="393"/>
      <c r="P18" s="393"/>
      <c r="Q18" s="388"/>
    </row>
    <row r="19" spans="2:17" ht="15.75" x14ac:dyDescent="0.25">
      <c r="B19" s="120" t="s">
        <v>84</v>
      </c>
      <c r="C19" s="586" t="s">
        <v>608</v>
      </c>
      <c r="D19" s="258">
        <v>12033</v>
      </c>
      <c r="E19" s="258">
        <v>2809</v>
      </c>
      <c r="F19" s="226">
        <f t="shared" si="5"/>
        <v>14842</v>
      </c>
      <c r="G19" s="235">
        <f t="shared" si="6"/>
        <v>14.824507081643659</v>
      </c>
      <c r="H19" s="258">
        <v>12909</v>
      </c>
      <c r="I19" s="258">
        <v>6303</v>
      </c>
      <c r="J19" s="226">
        <f t="shared" si="7"/>
        <v>19212</v>
      </c>
      <c r="K19" s="235">
        <f t="shared" si="8"/>
        <v>18.232893612982824</v>
      </c>
      <c r="L19" s="267">
        <f t="shared" si="9"/>
        <v>129.4434712302924</v>
      </c>
      <c r="O19" s="393"/>
      <c r="P19" s="393"/>
      <c r="Q19" s="388"/>
    </row>
    <row r="20" spans="2:17" ht="15.75" x14ac:dyDescent="0.25">
      <c r="B20" s="120" t="s">
        <v>122</v>
      </c>
      <c r="C20" s="586" t="s">
        <v>609</v>
      </c>
      <c r="D20" s="258">
        <v>2865</v>
      </c>
      <c r="E20" s="258">
        <v>2282</v>
      </c>
      <c r="F20" s="226">
        <f t="shared" si="5"/>
        <v>5147</v>
      </c>
      <c r="G20" s="235">
        <f t="shared" si="6"/>
        <v>5.1409336982360818</v>
      </c>
      <c r="H20" s="258">
        <v>2489</v>
      </c>
      <c r="I20" s="258">
        <v>773</v>
      </c>
      <c r="J20" s="226">
        <f t="shared" si="7"/>
        <v>3262</v>
      </c>
      <c r="K20" s="235">
        <f t="shared" si="8"/>
        <v>3.0957578058270858</v>
      </c>
      <c r="L20" s="267">
        <f t="shared" si="9"/>
        <v>63.37672430542063</v>
      </c>
      <c r="O20" s="393"/>
      <c r="P20" s="393"/>
      <c r="Q20" s="388"/>
    </row>
    <row r="21" spans="2:17" ht="15.75" x14ac:dyDescent="0.25">
      <c r="B21" s="118"/>
      <c r="C21" s="584" t="s">
        <v>179</v>
      </c>
      <c r="D21" s="269">
        <f>SUM(D16:D20)</f>
        <v>57042</v>
      </c>
      <c r="E21" s="269">
        <f>SUM(E16:E20)</f>
        <v>16655</v>
      </c>
      <c r="F21" s="227">
        <f>SUM(F16:F20)</f>
        <v>73697</v>
      </c>
      <c r="G21" s="287">
        <f>F21/F$25*100</f>
        <v>73.610140034758984</v>
      </c>
      <c r="H21" s="269">
        <f>SUM(H16:H20)</f>
        <v>60138</v>
      </c>
      <c r="I21" s="269">
        <f>SUM(I16:I20)</f>
        <v>18944</v>
      </c>
      <c r="J21" s="227">
        <f>SUM(J16:J20)</f>
        <v>79082</v>
      </c>
      <c r="K21" s="287">
        <f>J21/J$25*100</f>
        <v>75.051722501660805</v>
      </c>
      <c r="L21" s="253">
        <f>J21/F21*100</f>
        <v>107.30694600865706</v>
      </c>
      <c r="O21" s="396"/>
      <c r="P21" s="396"/>
      <c r="Q21" s="391"/>
    </row>
    <row r="22" spans="2:17" ht="15.75" x14ac:dyDescent="0.25">
      <c r="B22" s="335" t="s">
        <v>64</v>
      </c>
      <c r="C22" s="585" t="s">
        <v>609</v>
      </c>
      <c r="D22" s="258">
        <v>615</v>
      </c>
      <c r="E22" s="258">
        <v>357</v>
      </c>
      <c r="F22" s="226">
        <f>D22+E22</f>
        <v>972</v>
      </c>
      <c r="G22" s="235">
        <f>F22/F$25*100</f>
        <v>0.9708543918176552</v>
      </c>
      <c r="H22" s="258">
        <v>731</v>
      </c>
      <c r="I22" s="258">
        <v>201</v>
      </c>
      <c r="J22" s="226">
        <f>H22+I22</f>
        <v>932</v>
      </c>
      <c r="K22" s="235">
        <f>J22/J$25*100</f>
        <v>0.88450223023631014</v>
      </c>
      <c r="L22" s="267">
        <f>J22/F22*100</f>
        <v>95.884773662551439</v>
      </c>
      <c r="O22" s="393"/>
      <c r="P22" s="393"/>
      <c r="Q22" s="388"/>
    </row>
    <row r="23" spans="2:17" ht="15.75" x14ac:dyDescent="0.25">
      <c r="B23" s="335" t="s">
        <v>65</v>
      </c>
      <c r="C23" s="585" t="s">
        <v>610</v>
      </c>
      <c r="D23" s="258">
        <v>5283</v>
      </c>
      <c r="E23" s="258">
        <v>4826</v>
      </c>
      <c r="F23" s="226">
        <f>D23+E23</f>
        <v>10109</v>
      </c>
      <c r="G23" s="235">
        <f>F23/F$25*100</f>
        <v>10.097085439181766</v>
      </c>
      <c r="H23" s="258">
        <v>4180</v>
      </c>
      <c r="I23" s="258">
        <v>4415</v>
      </c>
      <c r="J23" s="226">
        <f>H23+I23</f>
        <v>8595</v>
      </c>
      <c r="K23" s="235">
        <f>J23/J$25*100</f>
        <v>8.1569706747651125</v>
      </c>
      <c r="L23" s="267">
        <f>J23/F23*100</f>
        <v>85.023246611929963</v>
      </c>
      <c r="O23" s="393"/>
      <c r="P23" s="393"/>
      <c r="Q23" s="388"/>
    </row>
    <row r="24" spans="2:17" ht="15.75" x14ac:dyDescent="0.25">
      <c r="B24" s="335" t="s">
        <v>66</v>
      </c>
      <c r="C24" s="585" t="s">
        <v>611</v>
      </c>
      <c r="D24" s="258">
        <v>1238</v>
      </c>
      <c r="E24" s="258">
        <v>411</v>
      </c>
      <c r="F24" s="226">
        <f>D24+E24</f>
        <v>1649</v>
      </c>
      <c r="G24" s="235">
        <f>F24/F$25*100</f>
        <v>1.6470564733614337</v>
      </c>
      <c r="H24" s="258">
        <v>1645</v>
      </c>
      <c r="I24" s="258">
        <v>373</v>
      </c>
      <c r="J24" s="226">
        <f>H24+I24</f>
        <v>2018</v>
      </c>
      <c r="K24" s="235">
        <f>J24/J$25*100</f>
        <v>1.9151561165417101</v>
      </c>
      <c r="L24" s="267">
        <f>J24/F24*100</f>
        <v>122.37719830200122</v>
      </c>
      <c r="O24" s="393"/>
      <c r="P24" s="393"/>
      <c r="Q24" s="388"/>
    </row>
    <row r="25" spans="2:17" ht="15.75" x14ac:dyDescent="0.25">
      <c r="B25" s="118"/>
      <c r="C25" s="584" t="s">
        <v>612</v>
      </c>
      <c r="D25" s="269">
        <f t="shared" ref="D25:K25" si="10">D14+D21+D22+D23+D24</f>
        <v>72071</v>
      </c>
      <c r="E25" s="269">
        <f t="shared" si="10"/>
        <v>28047</v>
      </c>
      <c r="F25" s="227">
        <f t="shared" si="10"/>
        <v>100118</v>
      </c>
      <c r="G25" s="118">
        <f t="shared" si="10"/>
        <v>100</v>
      </c>
      <c r="H25" s="269">
        <f t="shared" si="10"/>
        <v>74272</v>
      </c>
      <c r="I25" s="269">
        <f t="shared" si="10"/>
        <v>31098</v>
      </c>
      <c r="J25" s="227">
        <f t="shared" si="10"/>
        <v>105370</v>
      </c>
      <c r="K25" s="250">
        <f t="shared" si="10"/>
        <v>100</v>
      </c>
      <c r="L25" s="253">
        <f>J25/F25*100</f>
        <v>105.24580994426576</v>
      </c>
      <c r="O25" s="396"/>
      <c r="P25" s="396"/>
      <c r="Q25" s="391"/>
    </row>
  </sheetData>
  <mergeCells count="12">
    <mergeCell ref="J6:J7"/>
    <mergeCell ref="L6:L7"/>
    <mergeCell ref="B4:L4"/>
    <mergeCell ref="B5:B7"/>
    <mergeCell ref="C5:C7"/>
    <mergeCell ref="D5:G5"/>
    <mergeCell ref="H5:K5"/>
    <mergeCell ref="D6:D7"/>
    <mergeCell ref="E6:E7"/>
    <mergeCell ref="F6:F7"/>
    <mergeCell ref="H6:H7"/>
    <mergeCell ref="I6:I7"/>
  </mergeCells>
  <pageMargins left="0.7" right="0.7" top="0.75" bottom="0.75" header="0.3" footer="0.3"/>
  <pageSetup paperSize="9" orientation="portrait" r:id="rId1"/>
  <ignoredErrors>
    <ignoredError sqref="G14 F21:G21 J21" formula="1"/>
  </ignoredError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2"/>
  <sheetViews>
    <sheetView workbookViewId="0">
      <selection activeCell="C15" sqref="C15"/>
    </sheetView>
  </sheetViews>
  <sheetFormatPr defaultRowHeight="15" x14ac:dyDescent="0.25"/>
  <cols>
    <col min="2" max="2" width="6" customWidth="1"/>
    <col min="3" max="3" width="30.5703125" customWidth="1"/>
    <col min="4" max="4" width="17.85546875" customWidth="1"/>
    <col min="5" max="5" width="10.85546875" customWidth="1"/>
    <col min="6" max="6" width="17.5703125" customWidth="1"/>
    <col min="7" max="7" width="10.85546875" customWidth="1"/>
    <col min="8" max="8" width="10.42578125" customWidth="1"/>
  </cols>
  <sheetData>
    <row r="3" spans="2:8" ht="15.75" thickBot="1" x14ac:dyDescent="0.3">
      <c r="B3" s="152"/>
      <c r="C3" s="152"/>
      <c r="D3" s="152"/>
      <c r="E3" s="152"/>
      <c r="F3" s="152"/>
      <c r="G3" s="152"/>
      <c r="H3" s="152"/>
    </row>
    <row r="4" spans="2:8" ht="24.95" customHeight="1" thickTop="1" x14ac:dyDescent="0.25">
      <c r="B4" s="508" t="s">
        <v>613</v>
      </c>
      <c r="C4" s="508"/>
      <c r="D4" s="508"/>
      <c r="E4" s="508"/>
      <c r="F4" s="508"/>
      <c r="G4" s="508"/>
      <c r="H4" s="508"/>
    </row>
    <row r="5" spans="2:8" ht="15.75" x14ac:dyDescent="0.25">
      <c r="B5" s="509" t="s">
        <v>158</v>
      </c>
      <c r="C5" s="482" t="s">
        <v>206</v>
      </c>
      <c r="D5" s="482" t="s">
        <v>112</v>
      </c>
      <c r="E5" s="482"/>
      <c r="F5" s="482" t="s">
        <v>137</v>
      </c>
      <c r="G5" s="482"/>
      <c r="H5" s="118" t="s">
        <v>186</v>
      </c>
    </row>
    <row r="6" spans="2:8" ht="31.5" x14ac:dyDescent="0.25">
      <c r="B6" s="509"/>
      <c r="C6" s="482"/>
      <c r="D6" s="570" t="s">
        <v>506</v>
      </c>
      <c r="E6" s="570" t="s">
        <v>188</v>
      </c>
      <c r="F6" s="570" t="s">
        <v>506</v>
      </c>
      <c r="G6" s="570" t="s">
        <v>188</v>
      </c>
      <c r="H6" s="118" t="s">
        <v>98</v>
      </c>
    </row>
    <row r="7" spans="2:8" x14ac:dyDescent="0.25">
      <c r="B7" s="119">
        <v>1</v>
      </c>
      <c r="C7" s="119">
        <v>2</v>
      </c>
      <c r="D7" s="119">
        <v>3</v>
      </c>
      <c r="E7" s="119">
        <v>4</v>
      </c>
      <c r="F7" s="119">
        <v>5</v>
      </c>
      <c r="G7" s="119">
        <v>6</v>
      </c>
      <c r="H7" s="119">
        <v>7</v>
      </c>
    </row>
    <row r="8" spans="2:8" ht="24" customHeight="1" x14ac:dyDescent="0.25">
      <c r="B8" s="120" t="s">
        <v>62</v>
      </c>
      <c r="C8" s="544" t="s">
        <v>507</v>
      </c>
      <c r="D8" s="120">
        <v>76</v>
      </c>
      <c r="E8" s="235">
        <f>D8/D12*100</f>
        <v>75.247524752475243</v>
      </c>
      <c r="F8" s="380">
        <v>73</v>
      </c>
      <c r="G8" s="235">
        <f>F8/F12*100</f>
        <v>72.277227722772281</v>
      </c>
      <c r="H8" s="249">
        <f>F8/D8*100</f>
        <v>96.05263157894737</v>
      </c>
    </row>
    <row r="9" spans="2:8" ht="31.5" x14ac:dyDescent="0.25">
      <c r="B9" s="120" t="s">
        <v>63</v>
      </c>
      <c r="C9" s="544" t="s">
        <v>508</v>
      </c>
      <c r="D9" s="120">
        <v>4</v>
      </c>
      <c r="E9" s="235">
        <f>D9/D12*100</f>
        <v>3.9603960396039604</v>
      </c>
      <c r="F9" s="380">
        <v>4</v>
      </c>
      <c r="G9" s="235">
        <f>F9/F12*100</f>
        <v>3.9603960396039604</v>
      </c>
      <c r="H9" s="249">
        <f>F9/D9*100</f>
        <v>100</v>
      </c>
    </row>
    <row r="10" spans="2:8" ht="19.5" customHeight="1" x14ac:dyDescent="0.25">
      <c r="B10" s="120" t="s">
        <v>64</v>
      </c>
      <c r="C10" s="544" t="s">
        <v>509</v>
      </c>
      <c r="D10" s="120">
        <v>13</v>
      </c>
      <c r="E10" s="235">
        <f>D10/D12*100</f>
        <v>12.871287128712872</v>
      </c>
      <c r="F10" s="380">
        <v>18</v>
      </c>
      <c r="G10" s="235">
        <f>F10/F12*100</f>
        <v>17.82178217821782</v>
      </c>
      <c r="H10" s="249">
        <f>F10/D10*100</f>
        <v>138.46153846153845</v>
      </c>
    </row>
    <row r="11" spans="2:8" ht="15.75" x14ac:dyDescent="0.25">
      <c r="B11" s="120" t="s">
        <v>65</v>
      </c>
      <c r="C11" s="544" t="s">
        <v>276</v>
      </c>
      <c r="D11" s="120">
        <v>8</v>
      </c>
      <c r="E11" s="235">
        <f>D11/D12*100</f>
        <v>7.9207920792079207</v>
      </c>
      <c r="F11" s="380">
        <v>6</v>
      </c>
      <c r="G11" s="235">
        <f>F11/F12*100</f>
        <v>5.9405940594059405</v>
      </c>
      <c r="H11" s="249">
        <f>F11/D11*100</f>
        <v>75</v>
      </c>
    </row>
    <row r="12" spans="2:8" ht="15.75" x14ac:dyDescent="0.25">
      <c r="B12" s="482" t="s">
        <v>179</v>
      </c>
      <c r="C12" s="482"/>
      <c r="D12" s="118">
        <f>SUM(D8:D11)</f>
        <v>101</v>
      </c>
      <c r="E12" s="118">
        <f>SUM(E8:E11)</f>
        <v>100</v>
      </c>
      <c r="F12" s="118">
        <f>SUM(F8:F11)</f>
        <v>101</v>
      </c>
      <c r="G12" s="118">
        <f>SUM(G8:G11)</f>
        <v>100</v>
      </c>
      <c r="H12" s="250">
        <f>F12/D12*100</f>
        <v>100</v>
      </c>
    </row>
  </sheetData>
  <mergeCells count="6">
    <mergeCell ref="B12:C12"/>
    <mergeCell ref="B4:H4"/>
    <mergeCell ref="B5:B6"/>
    <mergeCell ref="C5:C6"/>
    <mergeCell ref="D5:E5"/>
    <mergeCell ref="F5:G5"/>
  </mergeCells>
  <pageMargins left="0.7" right="0.7" top="0.75" bottom="0.75" header="0.3" footer="0.3"/>
  <pageSetup orientation="portrait" r:id="rId1"/>
  <ignoredErrors>
    <ignoredError sqref="D12 F12" formulaRange="1"/>
  </ignoredError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9"/>
  <sheetViews>
    <sheetView workbookViewId="0">
      <selection activeCell="C9" sqref="C9"/>
    </sheetView>
  </sheetViews>
  <sheetFormatPr defaultRowHeight="15" x14ac:dyDescent="0.25"/>
  <cols>
    <col min="2" max="2" width="6.7109375" customWidth="1"/>
    <col min="3" max="3" width="31.7109375" customWidth="1"/>
    <col min="4" max="4" width="16.7109375" customWidth="1"/>
    <col min="5" max="5" width="18" customWidth="1"/>
    <col min="6" max="6" width="16.85546875" customWidth="1"/>
    <col min="7" max="7" width="20.7109375" customWidth="1"/>
  </cols>
  <sheetData>
    <row r="3" spans="2:15" ht="16.5" thickBot="1" x14ac:dyDescent="0.3">
      <c r="B3" s="169"/>
      <c r="C3" s="112"/>
      <c r="D3" s="112"/>
      <c r="E3" s="112"/>
      <c r="F3" s="112"/>
      <c r="G3" s="517" t="s">
        <v>184</v>
      </c>
      <c r="H3" s="517"/>
    </row>
    <row r="4" spans="2:15" ht="24.95" customHeight="1" thickTop="1" x14ac:dyDescent="0.25">
      <c r="B4" s="508" t="s">
        <v>614</v>
      </c>
      <c r="C4" s="508"/>
      <c r="D4" s="508"/>
      <c r="E4" s="508"/>
      <c r="F4" s="508"/>
      <c r="G4" s="508"/>
      <c r="H4" s="508"/>
    </row>
    <row r="5" spans="2:15" ht="31.5" x14ac:dyDescent="0.25">
      <c r="B5" s="118" t="s">
        <v>158</v>
      </c>
      <c r="C5" s="118" t="s">
        <v>176</v>
      </c>
      <c r="D5" s="570" t="s">
        <v>615</v>
      </c>
      <c r="E5" s="570" t="s">
        <v>616</v>
      </c>
      <c r="F5" s="570" t="s">
        <v>617</v>
      </c>
      <c r="G5" s="570" t="s">
        <v>618</v>
      </c>
      <c r="H5" s="587" t="s">
        <v>188</v>
      </c>
    </row>
    <row r="6" spans="2:15" s="53" customFormat="1" ht="12.75" x14ac:dyDescent="0.2">
      <c r="B6" s="119">
        <v>1</v>
      </c>
      <c r="C6" s="119">
        <v>2</v>
      </c>
      <c r="D6" s="119">
        <v>3</v>
      </c>
      <c r="E6" s="119">
        <v>4</v>
      </c>
      <c r="F6" s="119">
        <v>5</v>
      </c>
      <c r="G6" s="119">
        <v>6</v>
      </c>
      <c r="H6" s="119">
        <v>7</v>
      </c>
    </row>
    <row r="7" spans="2:15" ht="15.75" x14ac:dyDescent="0.25">
      <c r="B7" s="190" t="s">
        <v>62</v>
      </c>
      <c r="C7" s="549" t="s">
        <v>619</v>
      </c>
      <c r="D7" s="190"/>
      <c r="E7" s="190"/>
      <c r="F7" s="190"/>
      <c r="G7" s="190"/>
      <c r="H7" s="190"/>
    </row>
    <row r="8" spans="2:15" ht="15.75" x14ac:dyDescent="0.25">
      <c r="B8" s="120" t="s">
        <v>12</v>
      </c>
      <c r="C8" s="531" t="s">
        <v>620</v>
      </c>
      <c r="D8" s="258">
        <v>48843</v>
      </c>
      <c r="E8" s="258">
        <v>100647</v>
      </c>
      <c r="F8" s="258">
        <v>1060</v>
      </c>
      <c r="G8" s="258">
        <f>D8+E8+F8</f>
        <v>150550</v>
      </c>
      <c r="H8" s="251">
        <f>G8/G13*100</f>
        <v>50.805188844793605</v>
      </c>
      <c r="J8" s="77"/>
      <c r="K8" s="77"/>
      <c r="L8" s="393"/>
      <c r="M8" s="393"/>
      <c r="N8" s="393"/>
      <c r="O8" s="393"/>
    </row>
    <row r="9" spans="2:15" ht="49.5" customHeight="1" x14ac:dyDescent="0.25">
      <c r="B9" s="120" t="s">
        <v>29</v>
      </c>
      <c r="C9" s="531" t="s">
        <v>621</v>
      </c>
      <c r="D9" s="258">
        <v>36197</v>
      </c>
      <c r="E9" s="258">
        <v>62431</v>
      </c>
      <c r="F9" s="258">
        <v>926</v>
      </c>
      <c r="G9" s="258">
        <f>D9+E9+F9</f>
        <v>99554</v>
      </c>
      <c r="H9" s="251">
        <f>G9/G13*100</f>
        <v>33.595880240814239</v>
      </c>
      <c r="J9" s="77"/>
      <c r="K9" s="77"/>
      <c r="L9" s="393"/>
      <c r="M9" s="393"/>
      <c r="N9" s="393"/>
      <c r="O9" s="393"/>
    </row>
    <row r="10" spans="2:15" ht="15.75" x14ac:dyDescent="0.25">
      <c r="B10" s="120" t="s">
        <v>78</v>
      </c>
      <c r="C10" s="531" t="s">
        <v>622</v>
      </c>
      <c r="D10" s="258">
        <v>18077</v>
      </c>
      <c r="E10" s="258">
        <v>26186</v>
      </c>
      <c r="F10" s="258">
        <v>384</v>
      </c>
      <c r="G10" s="258">
        <f>D10+E10+F10</f>
        <v>44647</v>
      </c>
      <c r="H10" s="251">
        <f>G10/G13*100</f>
        <v>15.066750357711726</v>
      </c>
      <c r="J10" s="77"/>
      <c r="K10" s="77"/>
      <c r="L10" s="393"/>
      <c r="M10" s="393"/>
      <c r="N10" s="393"/>
      <c r="O10" s="393"/>
    </row>
    <row r="11" spans="2:15" ht="15.75" x14ac:dyDescent="0.25">
      <c r="B11" s="120" t="s">
        <v>79</v>
      </c>
      <c r="C11" s="531" t="s">
        <v>623</v>
      </c>
      <c r="D11" s="258">
        <v>170</v>
      </c>
      <c r="E11" s="258">
        <v>1367</v>
      </c>
      <c r="F11" s="258">
        <v>18</v>
      </c>
      <c r="G11" s="258">
        <f>D11+E11+F11</f>
        <v>1555</v>
      </c>
      <c r="H11" s="251">
        <f>G11/G13*100</f>
        <v>0.5247563510704355</v>
      </c>
      <c r="J11" s="77"/>
      <c r="K11" s="77"/>
      <c r="L11" s="393"/>
      <c r="M11" s="393"/>
      <c r="N11" s="393"/>
      <c r="O11" s="393"/>
    </row>
    <row r="12" spans="2:15" ht="15.75" x14ac:dyDescent="0.25">
      <c r="B12" s="120" t="s">
        <v>80</v>
      </c>
      <c r="C12" s="531" t="s">
        <v>211</v>
      </c>
      <c r="D12" s="258">
        <v>11</v>
      </c>
      <c r="E12" s="258">
        <v>11</v>
      </c>
      <c r="F12" s="258">
        <v>0</v>
      </c>
      <c r="G12" s="258">
        <f>D12+E12+F12</f>
        <v>22</v>
      </c>
      <c r="H12" s="251">
        <f>G12/G13*100</f>
        <v>7.4242056099997301E-3</v>
      </c>
      <c r="J12" s="77"/>
      <c r="K12" s="77"/>
      <c r="L12" s="393"/>
      <c r="M12" s="393"/>
      <c r="N12" s="393"/>
      <c r="O12" s="393"/>
    </row>
    <row r="13" spans="2:15" ht="15.75" x14ac:dyDescent="0.25">
      <c r="B13" s="482" t="s">
        <v>179</v>
      </c>
      <c r="C13" s="482"/>
      <c r="D13" s="269">
        <f>SUM(D8:D12)</f>
        <v>103298</v>
      </c>
      <c r="E13" s="269">
        <f>SUM(E8:E12)</f>
        <v>190642</v>
      </c>
      <c r="F13" s="269">
        <f>SUM(F8:F12)</f>
        <v>2388</v>
      </c>
      <c r="G13" s="269">
        <f>SUM(G8:G12)</f>
        <v>296328</v>
      </c>
      <c r="H13" s="253">
        <f>SUM(H8:H12)</f>
        <v>100</v>
      </c>
      <c r="J13" s="77"/>
      <c r="K13" s="77"/>
      <c r="L13" s="396"/>
      <c r="M13" s="396"/>
      <c r="N13" s="396"/>
      <c r="O13" s="396"/>
    </row>
    <row r="14" spans="2:15" ht="15.75" x14ac:dyDescent="0.25">
      <c r="B14" s="190" t="s">
        <v>63</v>
      </c>
      <c r="C14" s="588" t="s">
        <v>624</v>
      </c>
      <c r="D14" s="293"/>
      <c r="E14" s="293"/>
      <c r="F14" s="293"/>
      <c r="G14" s="293"/>
      <c r="H14" s="190"/>
      <c r="J14" s="77"/>
      <c r="K14" s="77"/>
      <c r="L14" s="414"/>
      <c r="M14" s="414"/>
      <c r="N14" s="414"/>
      <c r="O14" s="414"/>
    </row>
    <row r="15" spans="2:15" ht="15.75" x14ac:dyDescent="0.25">
      <c r="B15" s="120" t="s">
        <v>81</v>
      </c>
      <c r="C15" s="544" t="s">
        <v>550</v>
      </c>
      <c r="D15" s="258">
        <v>92713</v>
      </c>
      <c r="E15" s="258">
        <v>167690</v>
      </c>
      <c r="F15" s="258">
        <v>1943</v>
      </c>
      <c r="G15" s="258">
        <f>D15+E15+F15</f>
        <v>262346</v>
      </c>
      <c r="H15" s="251">
        <f>G15/G19*100</f>
        <v>88.532302043681327</v>
      </c>
      <c r="J15" s="77"/>
      <c r="K15" s="77"/>
      <c r="L15" s="393"/>
      <c r="M15" s="393"/>
      <c r="N15" s="393"/>
      <c r="O15" s="393"/>
    </row>
    <row r="16" spans="2:15" ht="15.75" x14ac:dyDescent="0.25">
      <c r="B16" s="120" t="s">
        <v>82</v>
      </c>
      <c r="C16" s="544" t="s">
        <v>625</v>
      </c>
      <c r="D16" s="258">
        <v>3675</v>
      </c>
      <c r="E16" s="258">
        <v>7097</v>
      </c>
      <c r="F16" s="258">
        <v>148</v>
      </c>
      <c r="G16" s="258">
        <f>D16+E16+F16</f>
        <v>10920</v>
      </c>
      <c r="H16" s="251">
        <f>G16/G19*100</f>
        <v>3.6851056936907751</v>
      </c>
      <c r="J16" s="77"/>
      <c r="K16" s="77"/>
      <c r="L16" s="393"/>
      <c r="M16" s="393"/>
      <c r="N16" s="393"/>
      <c r="O16" s="393"/>
    </row>
    <row r="17" spans="2:15" ht="15.75" x14ac:dyDescent="0.25">
      <c r="B17" s="120" t="s">
        <v>83</v>
      </c>
      <c r="C17" s="544" t="s">
        <v>626</v>
      </c>
      <c r="D17" s="258">
        <v>5909</v>
      </c>
      <c r="E17" s="258">
        <v>14392</v>
      </c>
      <c r="F17" s="258">
        <v>294</v>
      </c>
      <c r="G17" s="258">
        <f>D17+E17+F17</f>
        <v>20595</v>
      </c>
      <c r="H17" s="251">
        <f>G17/G19*100</f>
        <v>6.9500688426338382</v>
      </c>
      <c r="J17" s="77"/>
      <c r="K17" s="77"/>
      <c r="L17" s="393"/>
      <c r="M17" s="393"/>
      <c r="N17" s="393"/>
      <c r="O17" s="393"/>
    </row>
    <row r="18" spans="2:15" ht="15.75" x14ac:dyDescent="0.25">
      <c r="B18" s="120" t="s">
        <v>84</v>
      </c>
      <c r="C18" s="544" t="s">
        <v>627</v>
      </c>
      <c r="D18" s="258">
        <v>1001</v>
      </c>
      <c r="E18" s="258">
        <v>1463</v>
      </c>
      <c r="F18" s="258">
        <v>3</v>
      </c>
      <c r="G18" s="258">
        <f>D18+E18+F18</f>
        <v>2467</v>
      </c>
      <c r="H18" s="251">
        <f>G18/G19*100</f>
        <v>0.83252341999406065</v>
      </c>
      <c r="J18" s="77"/>
      <c r="K18" s="77"/>
      <c r="L18" s="393"/>
      <c r="M18" s="393"/>
      <c r="N18" s="393"/>
      <c r="O18" s="393"/>
    </row>
    <row r="19" spans="2:15" ht="15.75" x14ac:dyDescent="0.25">
      <c r="B19" s="482" t="s">
        <v>179</v>
      </c>
      <c r="C19" s="482"/>
      <c r="D19" s="269">
        <f>SUM(D15:D18)</f>
        <v>103298</v>
      </c>
      <c r="E19" s="269">
        <f>SUM(E15:E18)</f>
        <v>190642</v>
      </c>
      <c r="F19" s="269">
        <f>SUM(F15:F18)</f>
        <v>2388</v>
      </c>
      <c r="G19" s="269">
        <f>SUM(G15:G18)</f>
        <v>296328</v>
      </c>
      <c r="H19" s="253">
        <f>SUM(H15:H18)</f>
        <v>100</v>
      </c>
      <c r="J19" s="77"/>
      <c r="K19" s="77"/>
      <c r="L19" s="396"/>
      <c r="M19" s="396"/>
      <c r="N19" s="396"/>
      <c r="O19" s="396"/>
    </row>
  </sheetData>
  <mergeCells count="4">
    <mergeCell ref="B13:C13"/>
    <mergeCell ref="B19:C19"/>
    <mergeCell ref="G3:H3"/>
    <mergeCell ref="B4:H4"/>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1"/>
  <sheetViews>
    <sheetView workbookViewId="0">
      <selection activeCell="D14" sqref="D14"/>
    </sheetView>
  </sheetViews>
  <sheetFormatPr defaultRowHeight="15" x14ac:dyDescent="0.25"/>
  <cols>
    <col min="3" max="3" width="29" customWidth="1"/>
    <col min="4" max="4" width="15.140625" customWidth="1"/>
    <col min="5" max="5" width="19" customWidth="1"/>
    <col min="6" max="6" width="16.7109375" customWidth="1"/>
    <col min="7" max="7" width="15.85546875" customWidth="1"/>
    <col min="8" max="8" width="15.7109375" customWidth="1"/>
  </cols>
  <sheetData>
    <row r="3" spans="2:14" ht="16.5" thickBot="1" x14ac:dyDescent="0.3">
      <c r="B3" s="169"/>
      <c r="C3" s="305"/>
      <c r="D3" s="169"/>
      <c r="E3" s="169"/>
      <c r="F3" s="169"/>
      <c r="G3" s="169"/>
      <c r="H3" s="306" t="s">
        <v>184</v>
      </c>
      <c r="I3" s="4"/>
      <c r="J3" s="4"/>
      <c r="K3" s="4"/>
      <c r="L3" s="4"/>
      <c r="M3" s="4"/>
      <c r="N3" s="4"/>
    </row>
    <row r="4" spans="2:14" ht="24.95" customHeight="1" thickTop="1" x14ac:dyDescent="0.25">
      <c r="B4" s="508" t="s">
        <v>629</v>
      </c>
      <c r="C4" s="508"/>
      <c r="D4" s="508"/>
      <c r="E4" s="508"/>
      <c r="F4" s="508"/>
      <c r="G4" s="508"/>
      <c r="H4" s="508"/>
    </row>
    <row r="5" spans="2:14" ht="15.75" x14ac:dyDescent="0.25">
      <c r="B5" s="295" t="s">
        <v>158</v>
      </c>
      <c r="C5" s="296" t="s">
        <v>176</v>
      </c>
      <c r="D5" s="296" t="s">
        <v>111</v>
      </c>
      <c r="E5" s="295" t="s">
        <v>188</v>
      </c>
      <c r="F5" s="296" t="s">
        <v>136</v>
      </c>
      <c r="G5" s="464" t="s">
        <v>188</v>
      </c>
      <c r="H5" s="295" t="s">
        <v>628</v>
      </c>
    </row>
    <row r="6" spans="2:14" x14ac:dyDescent="0.25">
      <c r="B6" s="297">
        <v>1</v>
      </c>
      <c r="C6" s="298">
        <v>2</v>
      </c>
      <c r="D6" s="298">
        <v>3</v>
      </c>
      <c r="E6" s="298">
        <v>4</v>
      </c>
      <c r="F6" s="298">
        <v>5</v>
      </c>
      <c r="G6" s="298">
        <v>6</v>
      </c>
      <c r="H6" s="298">
        <v>7</v>
      </c>
    </row>
    <row r="7" spans="2:14" ht="15.75" x14ac:dyDescent="0.25">
      <c r="B7" s="299" t="s">
        <v>62</v>
      </c>
      <c r="C7" s="574" t="s">
        <v>630</v>
      </c>
      <c r="D7" s="300">
        <v>256770</v>
      </c>
      <c r="E7" s="301">
        <f>D7/D11*100</f>
        <v>74.680216155846267</v>
      </c>
      <c r="F7" s="300">
        <v>290647</v>
      </c>
      <c r="G7" s="301">
        <f>F7/F11*100</f>
        <v>77.767996660744487</v>
      </c>
      <c r="H7" s="302">
        <f>F7/D7*100</f>
        <v>113.1935194921525</v>
      </c>
    </row>
    <row r="8" spans="2:14" ht="15.75" x14ac:dyDescent="0.25">
      <c r="B8" s="299" t="s">
        <v>63</v>
      </c>
      <c r="C8" s="574" t="s">
        <v>631</v>
      </c>
      <c r="D8" s="300">
        <v>53964</v>
      </c>
      <c r="E8" s="301">
        <f>D8/D11*100</f>
        <v>15.695148127250411</v>
      </c>
      <c r="F8" s="300">
        <v>62702</v>
      </c>
      <c r="G8" s="301">
        <f>F8/F11*100</f>
        <v>16.777083288738577</v>
      </c>
      <c r="H8" s="302">
        <f>F8/D8*100</f>
        <v>116.19227633236973</v>
      </c>
    </row>
    <row r="9" spans="2:14" ht="15.75" x14ac:dyDescent="0.25">
      <c r="B9" s="299" t="s">
        <v>64</v>
      </c>
      <c r="C9" s="574" t="s">
        <v>632</v>
      </c>
      <c r="D9" s="300">
        <v>4982</v>
      </c>
      <c r="E9" s="301">
        <f>D9/D11*100</f>
        <v>1.4489887326729218</v>
      </c>
      <c r="F9" s="300">
        <v>0</v>
      </c>
      <c r="G9" s="301">
        <f>F9/F11*100</f>
        <v>0</v>
      </c>
      <c r="H9" s="302">
        <f>F9/D9*100</f>
        <v>0</v>
      </c>
    </row>
    <row r="10" spans="2:14" ht="15.75" x14ac:dyDescent="0.25">
      <c r="B10" s="299" t="s">
        <v>65</v>
      </c>
      <c r="C10" s="574" t="s">
        <v>231</v>
      </c>
      <c r="D10" s="300">
        <v>28110</v>
      </c>
      <c r="E10" s="301">
        <f>D10/D11*100</f>
        <v>8.1756469842303954</v>
      </c>
      <c r="F10" s="300">
        <v>20387</v>
      </c>
      <c r="G10" s="301">
        <f>F10/F11*100</f>
        <v>5.4549200505169431</v>
      </c>
      <c r="H10" s="302">
        <f>F10/D10*100</f>
        <v>72.525791533262179</v>
      </c>
    </row>
    <row r="11" spans="2:14" ht="15.75" x14ac:dyDescent="0.25">
      <c r="B11" s="518" t="s">
        <v>179</v>
      </c>
      <c r="C11" s="518"/>
      <c r="D11" s="303">
        <f>SUM(D7:D10)</f>
        <v>343826</v>
      </c>
      <c r="E11" s="296">
        <f>SUM(E7:E10)</f>
        <v>99.999999999999986</v>
      </c>
      <c r="F11" s="303">
        <f>SUM(F7:F10)</f>
        <v>373736</v>
      </c>
      <c r="G11" s="296">
        <f>SUM(G7:G10)</f>
        <v>100.00000000000001</v>
      </c>
      <c r="H11" s="304">
        <f>F11/D11*100</f>
        <v>108.6991676022174</v>
      </c>
    </row>
  </sheetData>
  <mergeCells count="2">
    <mergeCell ref="B4:H4"/>
    <mergeCell ref="B11:C11"/>
  </mergeCells>
  <pageMargins left="0.7" right="0.7" top="0.75" bottom="0.75" header="0.3" footer="0.3"/>
  <pageSetup orientation="portrait" r:id="rId1"/>
  <ignoredErrors>
    <ignoredError sqref="F11 D11" formulaRange="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2"/>
  <sheetViews>
    <sheetView workbookViewId="0">
      <selection activeCell="C16" sqref="C16"/>
    </sheetView>
  </sheetViews>
  <sheetFormatPr defaultRowHeight="15" x14ac:dyDescent="0.25"/>
  <cols>
    <col min="2" max="2" width="6.28515625" customWidth="1"/>
    <col min="3" max="3" width="14" customWidth="1"/>
    <col min="4" max="4" width="17.7109375" customWidth="1"/>
    <col min="5" max="5" width="18.85546875" customWidth="1"/>
    <col min="6" max="6" width="14.5703125" customWidth="1"/>
    <col min="7" max="7" width="13.5703125" customWidth="1"/>
    <col min="8" max="8" width="14.7109375" customWidth="1"/>
    <col min="9" max="9" width="15.7109375" customWidth="1"/>
    <col min="10" max="10" width="14.42578125" customWidth="1"/>
    <col min="11" max="11" width="16.28515625" customWidth="1"/>
    <col min="12" max="12" width="14.28515625" customWidth="1"/>
    <col min="13" max="13" width="12.42578125" customWidth="1"/>
  </cols>
  <sheetData>
    <row r="2" spans="2:13" ht="15.75" x14ac:dyDescent="0.25">
      <c r="C2" s="2"/>
      <c r="D2" s="2"/>
      <c r="E2" s="2"/>
      <c r="F2" s="2"/>
    </row>
    <row r="3" spans="2:13" ht="16.5" thickBot="1" x14ac:dyDescent="0.3">
      <c r="B3" s="270"/>
      <c r="C3" s="309"/>
      <c r="D3" s="270"/>
      <c r="E3" s="270"/>
      <c r="F3" s="310"/>
      <c r="G3" s="270"/>
      <c r="H3" s="270"/>
      <c r="I3" s="270"/>
      <c r="J3" s="270"/>
      <c r="K3" s="270"/>
      <c r="L3" s="270"/>
      <c r="M3" s="231" t="s">
        <v>184</v>
      </c>
    </row>
    <row r="4" spans="2:13" ht="24.95" customHeight="1" thickTop="1" x14ac:dyDescent="0.25">
      <c r="B4" s="508" t="s">
        <v>633</v>
      </c>
      <c r="C4" s="508"/>
      <c r="D4" s="508"/>
      <c r="E4" s="508"/>
      <c r="F4" s="508"/>
      <c r="G4" s="508"/>
      <c r="H4" s="508"/>
      <c r="I4" s="508"/>
      <c r="J4" s="508"/>
      <c r="K4" s="508"/>
      <c r="L4" s="508"/>
      <c r="M4" s="508"/>
    </row>
    <row r="5" spans="2:13" ht="15.75" customHeight="1" x14ac:dyDescent="0.25">
      <c r="B5" s="519" t="s">
        <v>158</v>
      </c>
      <c r="C5" s="569"/>
      <c r="D5" s="571" t="s">
        <v>634</v>
      </c>
      <c r="E5" s="571" t="s">
        <v>635</v>
      </c>
      <c r="F5" s="571" t="s">
        <v>636</v>
      </c>
      <c r="G5" s="571" t="s">
        <v>637</v>
      </c>
      <c r="H5" s="571" t="s">
        <v>638</v>
      </c>
      <c r="I5" s="571" t="s">
        <v>639</v>
      </c>
      <c r="J5" s="571" t="s">
        <v>640</v>
      </c>
      <c r="K5" s="571"/>
      <c r="L5" s="571"/>
      <c r="M5" s="571"/>
    </row>
    <row r="6" spans="2:13" ht="78.75" x14ac:dyDescent="0.25">
      <c r="B6" s="519"/>
      <c r="C6" s="569" t="s">
        <v>641</v>
      </c>
      <c r="D6" s="571"/>
      <c r="E6" s="571"/>
      <c r="F6" s="571"/>
      <c r="G6" s="571"/>
      <c r="H6" s="571"/>
      <c r="I6" s="571"/>
      <c r="J6" s="569" t="s">
        <v>642</v>
      </c>
      <c r="K6" s="569" t="s">
        <v>643</v>
      </c>
      <c r="L6" s="569" t="s">
        <v>644</v>
      </c>
      <c r="M6" s="569" t="s">
        <v>645</v>
      </c>
    </row>
    <row r="7" spans="2:13" x14ac:dyDescent="0.25">
      <c r="B7" s="298">
        <v>1</v>
      </c>
      <c r="C7" s="297">
        <v>2</v>
      </c>
      <c r="D7" s="298">
        <v>3</v>
      </c>
      <c r="E7" s="298">
        <v>4</v>
      </c>
      <c r="F7" s="298">
        <v>5</v>
      </c>
      <c r="G7" s="298">
        <v>6</v>
      </c>
      <c r="H7" s="298">
        <v>7</v>
      </c>
      <c r="I7" s="298">
        <v>8</v>
      </c>
      <c r="J7" s="298" t="s">
        <v>128</v>
      </c>
      <c r="K7" s="298" t="s">
        <v>127</v>
      </c>
      <c r="L7" s="298">
        <v>11</v>
      </c>
      <c r="M7" s="298" t="s">
        <v>93</v>
      </c>
    </row>
    <row r="8" spans="2:13" ht="15.75" x14ac:dyDescent="0.25">
      <c r="B8" s="308" t="s">
        <v>62</v>
      </c>
      <c r="C8" s="299" t="s">
        <v>51</v>
      </c>
      <c r="D8" s="339">
        <v>5.0000000000000001E-3</v>
      </c>
      <c r="E8" s="339">
        <v>5.0000000000000001E-3</v>
      </c>
      <c r="F8" s="300">
        <v>292657</v>
      </c>
      <c r="G8" s="300">
        <v>1491</v>
      </c>
      <c r="H8" s="300">
        <v>47496</v>
      </c>
      <c r="I8" s="300">
        <v>660</v>
      </c>
      <c r="J8" s="300">
        <f>H8*D8</f>
        <v>237.48000000000002</v>
      </c>
      <c r="K8" s="300">
        <f>I8*E8</f>
        <v>3.3000000000000003</v>
      </c>
      <c r="L8" s="300">
        <v>4838</v>
      </c>
      <c r="M8" s="300">
        <f>J8+K8+L8</f>
        <v>5078.78</v>
      </c>
    </row>
    <row r="9" spans="2:13" ht="15.75" x14ac:dyDescent="0.25">
      <c r="B9" s="308" t="s">
        <v>63</v>
      </c>
      <c r="C9" s="299" t="s">
        <v>52</v>
      </c>
      <c r="D9" s="307">
        <v>0.1</v>
      </c>
      <c r="E9" s="307">
        <v>0.1</v>
      </c>
      <c r="F9" s="300">
        <v>888</v>
      </c>
      <c r="G9" s="300">
        <v>0</v>
      </c>
      <c r="H9" s="300">
        <v>188</v>
      </c>
      <c r="I9" s="300">
        <v>0</v>
      </c>
      <c r="J9" s="300">
        <f t="shared" ref="J9:K12" si="0">H9*D9</f>
        <v>18.8</v>
      </c>
      <c r="K9" s="300">
        <f t="shared" si="0"/>
        <v>0</v>
      </c>
      <c r="L9" s="300">
        <v>0</v>
      </c>
      <c r="M9" s="300">
        <f t="shared" ref="M9:M13" si="1">J9+K9+L9</f>
        <v>18.8</v>
      </c>
    </row>
    <row r="10" spans="2:13" ht="15.75" x14ac:dyDescent="0.25">
      <c r="B10" s="308" t="s">
        <v>64</v>
      </c>
      <c r="C10" s="299" t="s">
        <v>53</v>
      </c>
      <c r="D10" s="307">
        <v>0.5</v>
      </c>
      <c r="E10" s="307">
        <v>0.5</v>
      </c>
      <c r="F10" s="300">
        <v>864</v>
      </c>
      <c r="G10" s="300">
        <v>85</v>
      </c>
      <c r="H10" s="300">
        <v>351</v>
      </c>
      <c r="I10" s="300">
        <v>62</v>
      </c>
      <c r="J10" s="300">
        <f t="shared" si="0"/>
        <v>175.5</v>
      </c>
      <c r="K10" s="300">
        <f t="shared" si="0"/>
        <v>31</v>
      </c>
      <c r="L10" s="300">
        <v>59</v>
      </c>
      <c r="M10" s="300">
        <f t="shared" si="1"/>
        <v>265.5</v>
      </c>
    </row>
    <row r="11" spans="2:13" ht="15.75" x14ac:dyDescent="0.25">
      <c r="B11" s="308" t="s">
        <v>65</v>
      </c>
      <c r="C11" s="299" t="s">
        <v>568</v>
      </c>
      <c r="D11" s="307">
        <v>1</v>
      </c>
      <c r="E11" s="307">
        <v>0.75</v>
      </c>
      <c r="F11" s="300">
        <v>343</v>
      </c>
      <c r="G11" s="300">
        <v>0</v>
      </c>
      <c r="H11" s="300">
        <v>318</v>
      </c>
      <c r="I11" s="300">
        <v>0</v>
      </c>
      <c r="J11" s="300">
        <f t="shared" si="0"/>
        <v>318</v>
      </c>
      <c r="K11" s="300">
        <f t="shared" si="0"/>
        <v>0</v>
      </c>
      <c r="L11" s="300">
        <v>0</v>
      </c>
      <c r="M11" s="300">
        <f t="shared" si="1"/>
        <v>318</v>
      </c>
    </row>
    <row r="12" spans="2:13" ht="15.75" x14ac:dyDescent="0.25">
      <c r="B12" s="308" t="s">
        <v>66</v>
      </c>
      <c r="C12" s="299" t="s">
        <v>646</v>
      </c>
      <c r="D12" s="307">
        <v>1</v>
      </c>
      <c r="E12" s="307">
        <v>1</v>
      </c>
      <c r="F12" s="300">
        <v>0</v>
      </c>
      <c r="G12" s="300">
        <v>0</v>
      </c>
      <c r="H12" s="300">
        <v>0</v>
      </c>
      <c r="I12" s="300">
        <v>0</v>
      </c>
      <c r="J12" s="300">
        <f t="shared" si="0"/>
        <v>0</v>
      </c>
      <c r="K12" s="300">
        <f t="shared" si="0"/>
        <v>0</v>
      </c>
      <c r="L12" s="300">
        <v>0</v>
      </c>
      <c r="M12" s="300">
        <f t="shared" si="1"/>
        <v>0</v>
      </c>
    </row>
    <row r="13" spans="2:13" ht="15.75" x14ac:dyDescent="0.25">
      <c r="B13" s="519" t="s">
        <v>179</v>
      </c>
      <c r="C13" s="519"/>
      <c r="D13" s="519"/>
      <c r="E13" s="519"/>
      <c r="F13" s="303">
        <f t="shared" ref="F13:K13" si="2">SUM(F8:F12)</f>
        <v>294752</v>
      </c>
      <c r="G13" s="303">
        <f t="shared" si="2"/>
        <v>1576</v>
      </c>
      <c r="H13" s="303">
        <f t="shared" si="2"/>
        <v>48353</v>
      </c>
      <c r="I13" s="303">
        <f t="shared" si="2"/>
        <v>722</v>
      </c>
      <c r="J13" s="303">
        <f t="shared" si="2"/>
        <v>749.78</v>
      </c>
      <c r="K13" s="303">
        <f t="shared" si="2"/>
        <v>34.299999999999997</v>
      </c>
      <c r="L13" s="303">
        <f>SUM(L8:L12)</f>
        <v>4897</v>
      </c>
      <c r="M13" s="303">
        <f t="shared" si="1"/>
        <v>5681.08</v>
      </c>
    </row>
    <row r="16" spans="2:13" x14ac:dyDescent="0.25">
      <c r="F16" s="19"/>
      <c r="G16" s="19"/>
      <c r="H16" s="19"/>
      <c r="I16" s="77"/>
      <c r="J16" s="77"/>
      <c r="K16" s="77"/>
      <c r="L16" s="77"/>
      <c r="M16" s="19"/>
    </row>
    <row r="17" spans="6:13" ht="15.75" x14ac:dyDescent="0.25">
      <c r="F17" s="415"/>
      <c r="G17" s="61"/>
      <c r="H17" s="61"/>
      <c r="I17" s="61"/>
      <c r="J17" s="61"/>
      <c r="K17" s="61"/>
      <c r="L17" s="61"/>
      <c r="M17" s="61"/>
    </row>
    <row r="18" spans="6:13" ht="15.75" x14ac:dyDescent="0.25">
      <c r="F18" s="415"/>
      <c r="G18" s="61"/>
      <c r="H18" s="61"/>
      <c r="I18" s="61"/>
      <c r="J18" s="61"/>
      <c r="K18" s="61"/>
      <c r="L18" s="61"/>
      <c r="M18" s="61"/>
    </row>
    <row r="19" spans="6:13" ht="15.75" x14ac:dyDescent="0.25">
      <c r="F19" s="415"/>
      <c r="G19" s="61"/>
      <c r="H19" s="61"/>
      <c r="I19" s="61"/>
      <c r="J19" s="61"/>
      <c r="K19" s="61"/>
      <c r="L19" s="61"/>
      <c r="M19" s="61"/>
    </row>
    <row r="20" spans="6:13" ht="15.75" x14ac:dyDescent="0.25">
      <c r="F20" s="415"/>
      <c r="G20" s="61"/>
      <c r="H20" s="61"/>
      <c r="I20" s="61"/>
      <c r="J20" s="61"/>
      <c r="K20" s="61"/>
      <c r="L20" s="61"/>
      <c r="M20" s="61"/>
    </row>
    <row r="21" spans="6:13" ht="15.75" x14ac:dyDescent="0.25">
      <c r="F21" s="415"/>
      <c r="G21" s="20"/>
      <c r="H21" s="20"/>
      <c r="I21" s="61"/>
      <c r="J21" s="20"/>
      <c r="K21" s="61"/>
      <c r="L21" s="20"/>
      <c r="M21" s="20"/>
    </row>
    <row r="22" spans="6:13" ht="15.75" x14ac:dyDescent="0.25">
      <c r="F22" s="416"/>
      <c r="G22" s="61"/>
      <c r="H22" s="61"/>
      <c r="I22" s="61"/>
      <c r="J22" s="61"/>
      <c r="K22" s="61"/>
      <c r="L22" s="61"/>
      <c r="M22" s="61"/>
    </row>
  </sheetData>
  <mergeCells count="10">
    <mergeCell ref="B13:E13"/>
    <mergeCell ref="B4:M4"/>
    <mergeCell ref="B5:B6"/>
    <mergeCell ref="D5:D6"/>
    <mergeCell ref="E5:E6"/>
    <mergeCell ref="F5:F6"/>
    <mergeCell ref="G5:G6"/>
    <mergeCell ref="H5:H6"/>
    <mergeCell ref="I5:I6"/>
    <mergeCell ref="J5:M5"/>
  </mergeCells>
  <pageMargins left="0.7" right="0.7" top="0.75" bottom="0.75" header="0.3" footer="0.3"/>
  <pageSetup paperSize="9" orientation="portrait" horizontalDpi="300" verticalDpi="300" r:id="rId1"/>
  <ignoredErrors>
    <ignoredError sqref="F13:I13 L13" formulaRange="1"/>
  </ignoredError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0"/>
  <sheetViews>
    <sheetView workbookViewId="0">
      <selection activeCell="C18" sqref="C18"/>
    </sheetView>
  </sheetViews>
  <sheetFormatPr defaultRowHeight="15" x14ac:dyDescent="0.25"/>
  <cols>
    <col min="2" max="2" width="6.85546875" customWidth="1"/>
    <col min="3" max="3" width="16.42578125" customWidth="1"/>
    <col min="4" max="4" width="17.7109375" customWidth="1"/>
    <col min="5" max="5" width="13.5703125" customWidth="1"/>
    <col min="6" max="6" width="17.42578125" customWidth="1"/>
    <col min="7" max="7" width="13.7109375" customWidth="1"/>
  </cols>
  <sheetData>
    <row r="3" spans="2:12" ht="16.5" thickBot="1" x14ac:dyDescent="0.3">
      <c r="B3" s="340"/>
      <c r="C3" s="340"/>
      <c r="D3" s="340"/>
      <c r="E3" s="340"/>
      <c r="F3" s="340"/>
      <c r="G3" s="231" t="s">
        <v>184</v>
      </c>
    </row>
    <row r="4" spans="2:12" ht="24.95" customHeight="1" thickTop="1" x14ac:dyDescent="0.25">
      <c r="B4" s="495" t="s">
        <v>648</v>
      </c>
      <c r="C4" s="495"/>
      <c r="D4" s="495"/>
      <c r="E4" s="495"/>
      <c r="F4" s="495"/>
      <c r="G4" s="495"/>
    </row>
    <row r="5" spans="2:12" ht="15.75" x14ac:dyDescent="0.25">
      <c r="B5" s="500" t="s">
        <v>158</v>
      </c>
      <c r="C5" s="492" t="s">
        <v>176</v>
      </c>
      <c r="D5" s="492" t="s">
        <v>141</v>
      </c>
      <c r="E5" s="492"/>
      <c r="F5" s="492" t="s">
        <v>142</v>
      </c>
      <c r="G5" s="492"/>
    </row>
    <row r="6" spans="2:12" ht="47.25" x14ac:dyDescent="0.25">
      <c r="B6" s="500"/>
      <c r="C6" s="492"/>
      <c r="D6" s="461" t="s">
        <v>187</v>
      </c>
      <c r="E6" s="461" t="s">
        <v>647</v>
      </c>
      <c r="F6" s="461" t="s">
        <v>187</v>
      </c>
      <c r="G6" s="461" t="s">
        <v>647</v>
      </c>
    </row>
    <row r="7" spans="2:12" x14ac:dyDescent="0.25">
      <c r="B7" s="124">
        <v>1</v>
      </c>
      <c r="C7" s="125">
        <v>2</v>
      </c>
      <c r="D7" s="125">
        <v>3</v>
      </c>
      <c r="E7" s="125">
        <v>4</v>
      </c>
      <c r="F7" s="125">
        <v>5</v>
      </c>
      <c r="G7" s="125">
        <v>6</v>
      </c>
    </row>
    <row r="8" spans="2:12" ht="15.75" x14ac:dyDescent="0.25">
      <c r="B8" s="214" t="s">
        <v>62</v>
      </c>
      <c r="C8" s="138" t="s">
        <v>385</v>
      </c>
      <c r="D8" s="128">
        <v>4982</v>
      </c>
      <c r="E8" s="140">
        <v>3</v>
      </c>
      <c r="F8" s="128">
        <v>5776</v>
      </c>
      <c r="G8" s="140">
        <v>3</v>
      </c>
      <c r="I8" s="417"/>
      <c r="J8" s="418"/>
      <c r="K8" s="417"/>
      <c r="L8" s="418"/>
    </row>
    <row r="9" spans="2:12" ht="15.75" x14ac:dyDescent="0.25">
      <c r="B9" s="214" t="s">
        <v>63</v>
      </c>
      <c r="C9" s="138" t="s">
        <v>386</v>
      </c>
      <c r="D9" s="128">
        <v>725</v>
      </c>
      <c r="E9" s="140">
        <v>1</v>
      </c>
      <c r="F9" s="128">
        <v>936</v>
      </c>
      <c r="G9" s="140">
        <v>1</v>
      </c>
      <c r="I9" s="417"/>
      <c r="J9" s="418"/>
      <c r="K9" s="417"/>
      <c r="L9" s="418"/>
    </row>
    <row r="10" spans="2:12" ht="15.75" x14ac:dyDescent="0.25">
      <c r="B10" s="492" t="s">
        <v>179</v>
      </c>
      <c r="C10" s="492"/>
      <c r="D10" s="334">
        <f>D8-D9</f>
        <v>4257</v>
      </c>
      <c r="E10" s="333">
        <f>E8+E9</f>
        <v>4</v>
      </c>
      <c r="F10" s="334">
        <f>F8-F9</f>
        <v>4840</v>
      </c>
      <c r="G10" s="333">
        <f t="shared" ref="G10" si="0">G8+G9</f>
        <v>4</v>
      </c>
      <c r="I10" s="419"/>
      <c r="J10" s="420"/>
      <c r="K10" s="419"/>
      <c r="L10" s="420"/>
    </row>
  </sheetData>
  <mergeCells count="6">
    <mergeCell ref="B10:C10"/>
    <mergeCell ref="B4:G4"/>
    <mergeCell ref="B5:B6"/>
    <mergeCell ref="C5:C6"/>
    <mergeCell ref="D5:E5"/>
    <mergeCell ref="F5:G5"/>
  </mergeCells>
  <pageMargins left="0.7" right="0.7" top="0.75" bottom="0.75" header="0.3" footer="0.3"/>
  <ignoredErrors>
    <ignoredError sqref="E10:F10" formula="1"/>
  </ignoredErrors>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0"/>
  <sheetViews>
    <sheetView workbookViewId="0">
      <selection activeCell="C24" sqref="C24"/>
    </sheetView>
  </sheetViews>
  <sheetFormatPr defaultRowHeight="15.75" x14ac:dyDescent="0.25"/>
  <cols>
    <col min="1" max="2" width="9.140625" style="1"/>
    <col min="3" max="3" width="48.7109375" style="1" customWidth="1"/>
    <col min="4" max="4" width="15.42578125" style="1" customWidth="1"/>
    <col min="5" max="5" width="11.28515625" style="1" customWidth="1"/>
    <col min="6" max="6" width="13.7109375" style="1" customWidth="1"/>
    <col min="7" max="7" width="12.7109375" style="1" customWidth="1"/>
    <col min="8" max="8" width="15.28515625" style="1" customWidth="1"/>
    <col min="9" max="9" width="12.42578125" style="1" customWidth="1"/>
    <col min="10" max="10" width="10.85546875" style="1" customWidth="1"/>
    <col min="11" max="11" width="12.5703125" style="1" customWidth="1"/>
    <col min="12" max="16384" width="9.140625" style="1"/>
  </cols>
  <sheetData>
    <row r="3" spans="2:11" ht="16.5" thickBot="1" x14ac:dyDescent="0.3">
      <c r="B3" s="270"/>
      <c r="C3" s="270"/>
      <c r="D3" s="270"/>
      <c r="E3" s="270"/>
      <c r="F3" s="270"/>
      <c r="G3" s="270"/>
      <c r="H3" s="231" t="s">
        <v>184</v>
      </c>
      <c r="K3" s="44"/>
    </row>
    <row r="4" spans="2:11" ht="24.95" customHeight="1" thickTop="1" x14ac:dyDescent="0.25">
      <c r="B4" s="508" t="s">
        <v>649</v>
      </c>
      <c r="C4" s="508"/>
      <c r="D4" s="508"/>
      <c r="E4" s="508"/>
      <c r="F4" s="508"/>
      <c r="G4" s="508"/>
      <c r="H4" s="508"/>
    </row>
    <row r="5" spans="2:11" x14ac:dyDescent="0.25">
      <c r="B5" s="519" t="s">
        <v>158</v>
      </c>
      <c r="C5" s="572" t="s">
        <v>391</v>
      </c>
      <c r="D5" s="518" t="s">
        <v>141</v>
      </c>
      <c r="E5" s="518"/>
      <c r="F5" s="518" t="s">
        <v>142</v>
      </c>
      <c r="G5" s="518"/>
      <c r="H5" s="296" t="s">
        <v>186</v>
      </c>
    </row>
    <row r="6" spans="2:11" x14ac:dyDescent="0.25">
      <c r="B6" s="519"/>
      <c r="C6" s="572"/>
      <c r="D6" s="463" t="s">
        <v>187</v>
      </c>
      <c r="E6" s="464" t="s">
        <v>188</v>
      </c>
      <c r="F6" s="463" t="s">
        <v>187</v>
      </c>
      <c r="G6" s="464" t="s">
        <v>188</v>
      </c>
      <c r="H6" s="296" t="s">
        <v>98</v>
      </c>
    </row>
    <row r="7" spans="2:11" x14ac:dyDescent="0.25">
      <c r="B7" s="297">
        <v>1</v>
      </c>
      <c r="C7" s="298">
        <v>2</v>
      </c>
      <c r="D7" s="298">
        <v>3</v>
      </c>
      <c r="E7" s="298">
        <v>4</v>
      </c>
      <c r="F7" s="298">
        <v>5</v>
      </c>
      <c r="G7" s="298">
        <v>6</v>
      </c>
      <c r="H7" s="298">
        <v>7</v>
      </c>
    </row>
    <row r="8" spans="2:11" x14ac:dyDescent="0.25">
      <c r="B8" s="312" t="s">
        <v>62</v>
      </c>
      <c r="C8" s="589" t="s">
        <v>651</v>
      </c>
      <c r="D8" s="311"/>
      <c r="E8" s="294"/>
      <c r="F8" s="294"/>
      <c r="G8" s="294"/>
      <c r="H8" s="313"/>
    </row>
    <row r="9" spans="2:11" x14ac:dyDescent="0.25">
      <c r="B9" s="314" t="s">
        <v>12</v>
      </c>
      <c r="C9" s="541" t="s">
        <v>652</v>
      </c>
      <c r="D9" s="300">
        <v>324</v>
      </c>
      <c r="E9" s="301">
        <f>D9/D19*100</f>
        <v>0.9049268238185677</v>
      </c>
      <c r="F9" s="300">
        <v>73</v>
      </c>
      <c r="G9" s="301">
        <f>F9/F19*100</f>
        <v>0.19769268266262252</v>
      </c>
      <c r="H9" s="302">
        <f>F9/D9*100</f>
        <v>22.530864197530864</v>
      </c>
      <c r="J9" s="62"/>
      <c r="K9" s="415"/>
    </row>
    <row r="10" spans="2:11" x14ac:dyDescent="0.25">
      <c r="B10" s="314" t="s">
        <v>29</v>
      </c>
      <c r="C10" s="541" t="s">
        <v>653</v>
      </c>
      <c r="D10" s="300">
        <v>10465</v>
      </c>
      <c r="E10" s="301">
        <f>D10/D19*100</f>
        <v>29.228577812534912</v>
      </c>
      <c r="F10" s="300">
        <v>11772</v>
      </c>
      <c r="G10" s="301">
        <f>F10/F19*100</f>
        <v>31.879976168553327</v>
      </c>
      <c r="H10" s="302">
        <f>F10/D10*100</f>
        <v>112.48924988055423</v>
      </c>
      <c r="J10" s="62"/>
      <c r="K10" s="415"/>
    </row>
    <row r="11" spans="2:11" x14ac:dyDescent="0.25">
      <c r="B11" s="314" t="s">
        <v>78</v>
      </c>
      <c r="C11" s="541" t="s">
        <v>654</v>
      </c>
      <c r="D11" s="300">
        <v>1913</v>
      </c>
      <c r="E11" s="301">
        <f>D11/D19*100</f>
        <v>5.3429784381633336</v>
      </c>
      <c r="F11" s="300">
        <v>2005</v>
      </c>
      <c r="G11" s="301">
        <f>F11/F19*100</f>
        <v>5.42977847587066</v>
      </c>
      <c r="H11" s="302">
        <f>F11/D11*100</f>
        <v>104.80920020909565</v>
      </c>
      <c r="J11" s="62"/>
      <c r="K11" s="415"/>
    </row>
    <row r="12" spans="2:11" x14ac:dyDescent="0.25">
      <c r="B12" s="518" t="s">
        <v>655</v>
      </c>
      <c r="C12" s="518"/>
      <c r="D12" s="303">
        <f>SUM(D9:D11)</f>
        <v>12702</v>
      </c>
      <c r="E12" s="315">
        <f>D12/D19*100</f>
        <v>35.476483074516814</v>
      </c>
      <c r="F12" s="303">
        <f>SUM(F9:F11)</f>
        <v>13850</v>
      </c>
      <c r="G12" s="315">
        <f>F12/F19*100</f>
        <v>37.507447327086609</v>
      </c>
      <c r="H12" s="304">
        <f>F12/D12*100</f>
        <v>109.03794678003464</v>
      </c>
      <c r="J12" s="62"/>
      <c r="K12" s="416"/>
    </row>
    <row r="13" spans="2:11" x14ac:dyDescent="0.25">
      <c r="B13" s="312" t="s">
        <v>63</v>
      </c>
      <c r="C13" s="589" t="s">
        <v>656</v>
      </c>
      <c r="D13" s="311"/>
      <c r="E13" s="301"/>
      <c r="F13" s="311"/>
      <c r="G13" s="301"/>
      <c r="H13" s="302"/>
      <c r="J13" s="62"/>
      <c r="K13" s="422"/>
    </row>
    <row r="14" spans="2:11" x14ac:dyDescent="0.25">
      <c r="B14" s="299" t="s">
        <v>81</v>
      </c>
      <c r="C14" s="541" t="s">
        <v>657</v>
      </c>
      <c r="D14" s="300">
        <v>17484</v>
      </c>
      <c r="E14" s="301">
        <f>D14/D19*100</f>
        <v>48.832532677913079</v>
      </c>
      <c r="F14" s="300">
        <v>19498</v>
      </c>
      <c r="G14" s="301">
        <f>F14/F19*100</f>
        <v>52.802903103504306</v>
      </c>
      <c r="H14" s="302">
        <f t="shared" ref="H14:H19" si="0">F14/D14*100</f>
        <v>111.51910318005034</v>
      </c>
      <c r="J14" s="62"/>
      <c r="K14" s="415"/>
    </row>
    <row r="15" spans="2:11" x14ac:dyDescent="0.25">
      <c r="B15" s="299" t="s">
        <v>82</v>
      </c>
      <c r="C15" s="541" t="s">
        <v>658</v>
      </c>
      <c r="D15" s="311">
        <v>1</v>
      </c>
      <c r="E15" s="301">
        <f>D15/D19*100</f>
        <v>2.7929840241313819E-3</v>
      </c>
      <c r="F15" s="311">
        <v>1</v>
      </c>
      <c r="G15" s="301">
        <f>F15/F19*100</f>
        <v>2.7081189405838701E-3</v>
      </c>
      <c r="H15" s="302">
        <f t="shared" si="0"/>
        <v>100</v>
      </c>
      <c r="J15" s="62"/>
      <c r="K15" s="422"/>
    </row>
    <row r="16" spans="2:11" x14ac:dyDescent="0.25">
      <c r="B16" s="299" t="s">
        <v>83</v>
      </c>
      <c r="C16" s="541" t="s">
        <v>659</v>
      </c>
      <c r="D16" s="300">
        <v>5617</v>
      </c>
      <c r="E16" s="301">
        <f>D16/D19*100</f>
        <v>15.688191263545972</v>
      </c>
      <c r="F16" s="300">
        <v>3577</v>
      </c>
      <c r="G16" s="301">
        <f>F16/F19*100+0.1</f>
        <v>9.7869414504685039</v>
      </c>
      <c r="H16" s="302">
        <f t="shared" si="0"/>
        <v>63.681680612426561</v>
      </c>
      <c r="J16" s="62"/>
      <c r="K16" s="415"/>
    </row>
    <row r="17" spans="2:11" x14ac:dyDescent="0.25">
      <c r="B17" s="518" t="s">
        <v>660</v>
      </c>
      <c r="C17" s="518"/>
      <c r="D17" s="303">
        <f>SUM(D14:D16)</f>
        <v>23102</v>
      </c>
      <c r="E17" s="315">
        <f>D17/D19*100</f>
        <v>64.523516925483179</v>
      </c>
      <c r="F17" s="303">
        <f>SUM(F14:F16)</f>
        <v>23076</v>
      </c>
      <c r="G17" s="315">
        <f>F17/F19*100</f>
        <v>62.492552672913391</v>
      </c>
      <c r="H17" s="304">
        <f t="shared" si="0"/>
        <v>99.887455631547056</v>
      </c>
      <c r="J17" s="62"/>
      <c r="K17" s="416"/>
    </row>
    <row r="18" spans="2:11" x14ac:dyDescent="0.25">
      <c r="B18" s="312" t="s">
        <v>64</v>
      </c>
      <c r="C18" s="585" t="s">
        <v>661</v>
      </c>
      <c r="D18" s="316">
        <v>0</v>
      </c>
      <c r="E18" s="317">
        <f>D18/D19*100</f>
        <v>0</v>
      </c>
      <c r="F18" s="316">
        <v>0</v>
      </c>
      <c r="G18" s="317">
        <f>F18/F19*100</f>
        <v>0</v>
      </c>
      <c r="H18" s="302" t="s">
        <v>23</v>
      </c>
      <c r="J18" s="62"/>
      <c r="K18" s="423"/>
    </row>
    <row r="19" spans="2:11" x14ac:dyDescent="0.25">
      <c r="B19" s="518" t="s">
        <v>662</v>
      </c>
      <c r="C19" s="518"/>
      <c r="D19" s="303">
        <f>D12+D17+D18</f>
        <v>35804</v>
      </c>
      <c r="E19" s="304">
        <f>E12+E17+E18</f>
        <v>100</v>
      </c>
      <c r="F19" s="303">
        <f>F12+F17+F18</f>
        <v>36926</v>
      </c>
      <c r="G19" s="304">
        <f>G12+G17+G18</f>
        <v>100</v>
      </c>
      <c r="H19" s="304">
        <f t="shared" si="0"/>
        <v>103.13372807507541</v>
      </c>
      <c r="J19" s="62"/>
      <c r="K19" s="416"/>
    </row>
    <row r="20" spans="2:11" x14ac:dyDescent="0.25">
      <c r="K20" s="24"/>
    </row>
  </sheetData>
  <mergeCells count="8">
    <mergeCell ref="B12:C12"/>
    <mergeCell ref="B17:C17"/>
    <mergeCell ref="B19:C19"/>
    <mergeCell ref="B4:H4"/>
    <mergeCell ref="B5:B6"/>
    <mergeCell ref="C5:C6"/>
    <mergeCell ref="D5:E5"/>
    <mergeCell ref="F5:G5"/>
  </mergeCells>
  <pageMargins left="0.7" right="0.7" top="0.75" bottom="0.75" header="0.3" footer="0.3"/>
  <pageSetup paperSize="9" orientation="portrait" r:id="rId1"/>
  <ignoredErrors>
    <ignoredError sqref="E12:F12 E17:F17" formula="1"/>
  </ignoredError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34"/>
  <sheetViews>
    <sheetView workbookViewId="0">
      <selection activeCell="C22" sqref="C22"/>
    </sheetView>
  </sheetViews>
  <sheetFormatPr defaultRowHeight="15" x14ac:dyDescent="0.25"/>
  <cols>
    <col min="2" max="2" width="8.5703125" customWidth="1"/>
    <col min="3" max="3" width="36.28515625" customWidth="1"/>
    <col min="4" max="4" width="13.28515625" customWidth="1"/>
    <col min="5" max="5" width="14.42578125" customWidth="1"/>
    <col min="6" max="6" width="12.28515625" customWidth="1"/>
    <col min="7" max="7" width="14.28515625" customWidth="1"/>
    <col min="8" max="9" width="12.5703125" customWidth="1"/>
    <col min="10" max="10" width="9.7109375" customWidth="1"/>
  </cols>
  <sheetData>
    <row r="3" spans="2:12" ht="16.5" thickBot="1" x14ac:dyDescent="0.3">
      <c r="B3" s="169"/>
      <c r="C3" s="169"/>
      <c r="D3" s="169"/>
      <c r="E3" s="169"/>
      <c r="F3" s="169"/>
      <c r="G3" s="169"/>
      <c r="H3" s="195" t="s">
        <v>184</v>
      </c>
      <c r="J3" s="45"/>
    </row>
    <row r="4" spans="2:12" ht="24.95" customHeight="1" thickTop="1" x14ac:dyDescent="0.25">
      <c r="B4" s="508" t="s">
        <v>650</v>
      </c>
      <c r="C4" s="508"/>
      <c r="D4" s="508"/>
      <c r="E4" s="508"/>
      <c r="F4" s="508"/>
      <c r="G4" s="508"/>
      <c r="H4" s="508"/>
    </row>
    <row r="5" spans="2:12" ht="15.75" x14ac:dyDescent="0.25">
      <c r="B5" s="482" t="s">
        <v>158</v>
      </c>
      <c r="C5" s="572" t="s">
        <v>403</v>
      </c>
      <c r="D5" s="490" t="s">
        <v>141</v>
      </c>
      <c r="E5" s="490"/>
      <c r="F5" s="490" t="s">
        <v>148</v>
      </c>
      <c r="G5" s="490"/>
      <c r="H5" s="286" t="s">
        <v>663</v>
      </c>
    </row>
    <row r="6" spans="2:12" ht="15.75" x14ac:dyDescent="0.25">
      <c r="B6" s="482"/>
      <c r="C6" s="572"/>
      <c r="D6" s="463" t="s">
        <v>187</v>
      </c>
      <c r="E6" s="464" t="s">
        <v>188</v>
      </c>
      <c r="F6" s="463" t="s">
        <v>187</v>
      </c>
      <c r="G6" s="464" t="s">
        <v>188</v>
      </c>
      <c r="H6" s="224" t="s">
        <v>98</v>
      </c>
    </row>
    <row r="7" spans="2:12" x14ac:dyDescent="0.25">
      <c r="B7" s="119">
        <v>1</v>
      </c>
      <c r="C7" s="144">
        <v>2</v>
      </c>
      <c r="D7" s="144">
        <v>3</v>
      </c>
      <c r="E7" s="144">
        <v>4</v>
      </c>
      <c r="F7" s="144">
        <v>5</v>
      </c>
      <c r="G7" s="144">
        <v>6</v>
      </c>
      <c r="H7" s="144">
        <v>7</v>
      </c>
    </row>
    <row r="8" spans="2:12" ht="15.75" x14ac:dyDescent="0.25">
      <c r="B8" s="190" t="s">
        <v>62</v>
      </c>
      <c r="C8" s="590" t="s">
        <v>664</v>
      </c>
      <c r="D8" s="590"/>
      <c r="E8" s="590"/>
      <c r="F8" s="520"/>
      <c r="G8" s="520"/>
      <c r="H8" s="520"/>
    </row>
    <row r="9" spans="2:12" ht="15.75" x14ac:dyDescent="0.25">
      <c r="B9" s="120" t="s">
        <v>12</v>
      </c>
      <c r="C9" s="541" t="s">
        <v>602</v>
      </c>
      <c r="D9" s="258">
        <v>4171</v>
      </c>
      <c r="E9" s="251">
        <f>D9/D20*100</f>
        <v>13.221542460455829</v>
      </c>
      <c r="F9" s="258">
        <v>4244</v>
      </c>
      <c r="G9" s="251">
        <f>F9/F20*100</f>
        <v>13.226952564981612</v>
      </c>
      <c r="H9" s="267">
        <f>F9/D9*100</f>
        <v>101.75017981299447</v>
      </c>
      <c r="J9" s="19"/>
      <c r="K9" s="393"/>
      <c r="L9" s="19"/>
    </row>
    <row r="10" spans="2:12" ht="15.75" x14ac:dyDescent="0.25">
      <c r="B10" s="120" t="s">
        <v>29</v>
      </c>
      <c r="C10" s="541" t="s">
        <v>665</v>
      </c>
      <c r="D10" s="260">
        <v>101</v>
      </c>
      <c r="E10" s="251">
        <f>D10/D20*100</f>
        <v>0.32015722572669347</v>
      </c>
      <c r="F10" s="260">
        <v>88</v>
      </c>
      <c r="G10" s="251">
        <f>F10/F20*100</f>
        <v>0.2742629184067818</v>
      </c>
      <c r="H10" s="267">
        <f>F10/D10*100</f>
        <v>87.128712871287135</v>
      </c>
      <c r="J10" s="77"/>
      <c r="K10" s="394"/>
      <c r="L10" s="77"/>
    </row>
    <row r="11" spans="2:12" ht="15.75" x14ac:dyDescent="0.25">
      <c r="B11" s="120" t="s">
        <v>78</v>
      </c>
      <c r="C11" s="541" t="s">
        <v>666</v>
      </c>
      <c r="D11" s="260">
        <v>2</v>
      </c>
      <c r="E11" s="251">
        <f>D11/D20*100</f>
        <v>6.3397470440929408E-3</v>
      </c>
      <c r="F11" s="260">
        <v>3</v>
      </c>
      <c r="G11" s="251">
        <f>F11/F20*100</f>
        <v>9.3498722184130155E-3</v>
      </c>
      <c r="H11" s="267">
        <f>F11/D11*100</f>
        <v>150</v>
      </c>
      <c r="J11" s="77"/>
      <c r="K11" s="394"/>
      <c r="L11" s="77"/>
    </row>
    <row r="12" spans="2:12" ht="15.75" x14ac:dyDescent="0.25">
      <c r="B12" s="490" t="s">
        <v>551</v>
      </c>
      <c r="C12" s="490"/>
      <c r="D12" s="269">
        <f>SUM(D9:D11)</f>
        <v>4274</v>
      </c>
      <c r="E12" s="212">
        <f>D12/D20*100</f>
        <v>13.548039433226613</v>
      </c>
      <c r="F12" s="269">
        <f>SUM(F9:F11)</f>
        <v>4335</v>
      </c>
      <c r="G12" s="212">
        <f>F12/F20*100</f>
        <v>13.510565355606808</v>
      </c>
      <c r="H12" s="253">
        <f>F12/D12*100</f>
        <v>101.42723444080485</v>
      </c>
      <c r="J12" s="19"/>
      <c r="K12" s="396"/>
      <c r="L12" s="19"/>
    </row>
    <row r="13" spans="2:12" ht="15.75" x14ac:dyDescent="0.25">
      <c r="B13" s="190" t="s">
        <v>63</v>
      </c>
      <c r="C13" s="589" t="s">
        <v>424</v>
      </c>
      <c r="D13" s="260"/>
      <c r="E13" s="251"/>
      <c r="F13" s="260"/>
      <c r="G13" s="251"/>
      <c r="H13" s="267"/>
      <c r="J13" s="77"/>
      <c r="K13" s="394"/>
      <c r="L13" s="77"/>
    </row>
    <row r="14" spans="2:12" ht="15.75" x14ac:dyDescent="0.25">
      <c r="B14" s="120" t="s">
        <v>81</v>
      </c>
      <c r="C14" s="541" t="s">
        <v>409</v>
      </c>
      <c r="D14" s="258">
        <v>4442</v>
      </c>
      <c r="E14" s="251">
        <f>D14/D20*100</f>
        <v>14.08057818493042</v>
      </c>
      <c r="F14" s="258">
        <v>4736</v>
      </c>
      <c r="G14" s="251">
        <f>F14/F20*100</f>
        <v>14.760331608801348</v>
      </c>
      <c r="H14" s="267">
        <f t="shared" ref="H14:H19" si="0">F14/D14*100</f>
        <v>106.61864025213868</v>
      </c>
      <c r="J14" s="19"/>
      <c r="K14" s="393"/>
      <c r="L14" s="19"/>
    </row>
    <row r="15" spans="2:12" ht="15.75" x14ac:dyDescent="0.25">
      <c r="B15" s="120" t="s">
        <v>82</v>
      </c>
      <c r="C15" s="541" t="s">
        <v>667</v>
      </c>
      <c r="D15" s="258">
        <v>11558</v>
      </c>
      <c r="E15" s="251">
        <f>D15/D20*100</f>
        <v>36.637398167813103</v>
      </c>
      <c r="F15" s="258">
        <v>12823</v>
      </c>
      <c r="G15" s="251">
        <f>F15/F20*100</f>
        <v>39.964470485570033</v>
      </c>
      <c r="H15" s="267">
        <f t="shared" si="0"/>
        <v>110.94480013843227</v>
      </c>
      <c r="J15" s="19"/>
      <c r="K15" s="393"/>
      <c r="L15" s="19"/>
    </row>
    <row r="16" spans="2:12" ht="15.75" x14ac:dyDescent="0.25">
      <c r="B16" s="120" t="s">
        <v>83</v>
      </c>
      <c r="C16" s="541" t="s">
        <v>668</v>
      </c>
      <c r="D16" s="258">
        <v>9038</v>
      </c>
      <c r="E16" s="251">
        <f>D16/D20*100</f>
        <v>28.649316892256</v>
      </c>
      <c r="F16" s="258">
        <v>8147</v>
      </c>
      <c r="G16" s="251">
        <f>F16/F20*100</f>
        <v>25.391136321136941</v>
      </c>
      <c r="H16" s="267">
        <f t="shared" si="0"/>
        <v>90.141624253153353</v>
      </c>
      <c r="J16" s="19"/>
      <c r="K16" s="393"/>
      <c r="L16" s="19"/>
    </row>
    <row r="17" spans="2:12" ht="15.75" x14ac:dyDescent="0.25">
      <c r="B17" s="490" t="s">
        <v>552</v>
      </c>
      <c r="C17" s="490"/>
      <c r="D17" s="269">
        <f>SUM(D14:D16)</f>
        <v>25038</v>
      </c>
      <c r="E17" s="212">
        <f>D17/D20*100</f>
        <v>79.36729324499953</v>
      </c>
      <c r="F17" s="269">
        <f>SUM(F14:F16)</f>
        <v>25706</v>
      </c>
      <c r="G17" s="212">
        <f>F17/F20*100</f>
        <v>80.115938415508325</v>
      </c>
      <c r="H17" s="253">
        <f t="shared" si="0"/>
        <v>102.66794472401951</v>
      </c>
      <c r="J17" s="19"/>
      <c r="K17" s="396"/>
      <c r="L17" s="19"/>
    </row>
    <row r="18" spans="2:12" ht="15.75" x14ac:dyDescent="0.25">
      <c r="B18" s="190" t="s">
        <v>64</v>
      </c>
      <c r="C18" s="589" t="s">
        <v>669</v>
      </c>
      <c r="D18" s="291">
        <v>1582</v>
      </c>
      <c r="E18" s="318">
        <f>D18/D20*100</f>
        <v>5.0147399118775162</v>
      </c>
      <c r="F18" s="291">
        <v>1444</v>
      </c>
      <c r="G18" s="318">
        <f>F18/F20*100</f>
        <v>4.5004051611294642</v>
      </c>
      <c r="H18" s="292">
        <f t="shared" si="0"/>
        <v>91.276864728192166</v>
      </c>
      <c r="J18" s="19"/>
      <c r="K18" s="396"/>
      <c r="L18" s="19"/>
    </row>
    <row r="19" spans="2:12" ht="15.75" x14ac:dyDescent="0.25">
      <c r="B19" s="190" t="s">
        <v>65</v>
      </c>
      <c r="C19" s="589" t="s">
        <v>670</v>
      </c>
      <c r="D19" s="291">
        <v>653</v>
      </c>
      <c r="E19" s="318">
        <f>D19/D20*100</f>
        <v>2.0699274098963452</v>
      </c>
      <c r="F19" s="291">
        <v>601</v>
      </c>
      <c r="G19" s="318">
        <f>F19/F20*100</f>
        <v>1.8730910677554071</v>
      </c>
      <c r="H19" s="292">
        <f t="shared" si="0"/>
        <v>92.036753445635526</v>
      </c>
      <c r="J19" s="19"/>
      <c r="K19" s="396"/>
      <c r="L19" s="19"/>
    </row>
    <row r="20" spans="2:12" ht="15.75" x14ac:dyDescent="0.25">
      <c r="B20" s="118"/>
      <c r="C20" s="286" t="s">
        <v>671</v>
      </c>
      <c r="D20" s="269">
        <f>D12+D17+D18+D19</f>
        <v>31547</v>
      </c>
      <c r="E20" s="253">
        <f>E12+E17+E18+E19</f>
        <v>100.00000000000001</v>
      </c>
      <c r="F20" s="269">
        <f>F12+F17+F18+F19</f>
        <v>32086</v>
      </c>
      <c r="G20" s="253">
        <f>G12+G17+G18+G19</f>
        <v>100</v>
      </c>
      <c r="H20" s="253">
        <f>F20/D20*100</f>
        <v>101.70856182838304</v>
      </c>
      <c r="J20" s="19"/>
      <c r="K20" s="396"/>
      <c r="L20" s="77"/>
    </row>
    <row r="21" spans="2:12" x14ac:dyDescent="0.25">
      <c r="J21" s="19"/>
      <c r="K21" s="61"/>
      <c r="L21" s="19"/>
    </row>
    <row r="23" spans="2:12" x14ac:dyDescent="0.25">
      <c r="D23" s="448"/>
      <c r="E23" s="449"/>
      <c r="F23" s="448"/>
      <c r="G23" s="449"/>
      <c r="H23" s="449"/>
    </row>
    <row r="24" spans="2:12" x14ac:dyDescent="0.25">
      <c r="D24" s="450"/>
      <c r="E24" s="451"/>
      <c r="F24" s="452"/>
      <c r="G24" s="451"/>
      <c r="H24" s="451"/>
    </row>
    <row r="25" spans="2:12" x14ac:dyDescent="0.25">
      <c r="D25" s="450"/>
      <c r="E25" s="451"/>
      <c r="F25" s="452"/>
      <c r="G25" s="451"/>
      <c r="H25" s="451"/>
    </row>
    <row r="26" spans="2:12" x14ac:dyDescent="0.25">
      <c r="D26" s="448"/>
      <c r="E26" s="449"/>
      <c r="F26" s="448"/>
      <c r="G26" s="449"/>
      <c r="H26" s="449"/>
    </row>
    <row r="27" spans="2:12" x14ac:dyDescent="0.25">
      <c r="D27" s="450"/>
      <c r="E27" s="451"/>
      <c r="F27" s="452"/>
      <c r="G27" s="451"/>
      <c r="H27" s="451"/>
    </row>
    <row r="28" spans="2:12" x14ac:dyDescent="0.25">
      <c r="D28" s="448"/>
      <c r="E28" s="451"/>
      <c r="F28" s="453"/>
      <c r="G28" s="451"/>
      <c r="H28" s="451"/>
    </row>
    <row r="29" spans="2:12" x14ac:dyDescent="0.25">
      <c r="D29" s="448"/>
      <c r="E29" s="451"/>
      <c r="F29" s="453"/>
      <c r="G29" s="451"/>
      <c r="H29" s="451"/>
    </row>
    <row r="30" spans="2:12" x14ac:dyDescent="0.25">
      <c r="D30" s="448"/>
      <c r="E30" s="451"/>
      <c r="F30" s="453"/>
      <c r="G30" s="451"/>
      <c r="H30" s="451"/>
    </row>
    <row r="31" spans="2:12" x14ac:dyDescent="0.25">
      <c r="D31" s="448"/>
      <c r="E31" s="449"/>
      <c r="F31" s="448"/>
      <c r="G31" s="449"/>
      <c r="H31" s="449"/>
    </row>
    <row r="32" spans="2:12" x14ac:dyDescent="0.25">
      <c r="D32" s="448"/>
      <c r="E32" s="449"/>
      <c r="F32" s="448"/>
      <c r="G32" s="449"/>
      <c r="H32" s="449"/>
    </row>
    <row r="33" spans="4:8" x14ac:dyDescent="0.25">
      <c r="D33" s="450"/>
      <c r="E33" s="449"/>
      <c r="F33" s="450"/>
      <c r="G33" s="449"/>
      <c r="H33" s="449"/>
    </row>
    <row r="34" spans="4:8" x14ac:dyDescent="0.25">
      <c r="D34" s="448"/>
      <c r="E34" s="449"/>
      <c r="F34" s="448"/>
      <c r="G34" s="449"/>
      <c r="H34" s="449"/>
    </row>
  </sheetData>
  <mergeCells count="9">
    <mergeCell ref="B17:C17"/>
    <mergeCell ref="B12:C12"/>
    <mergeCell ref="C8:E8"/>
    <mergeCell ref="F8:H8"/>
    <mergeCell ref="B4:H4"/>
    <mergeCell ref="B5:B6"/>
    <mergeCell ref="C5:C6"/>
    <mergeCell ref="D5:E5"/>
    <mergeCell ref="F5:G5"/>
  </mergeCells>
  <pageMargins left="0.7" right="0.7" top="0.75" bottom="0.75" header="0.3" footer="0.3"/>
  <pageSetup paperSize="9" orientation="portrait" r:id="rId1"/>
  <ignoredErrors>
    <ignoredError sqref="E12:F12 F17 E17" formula="1"/>
  </ignoredErrors>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0"/>
  <sheetViews>
    <sheetView workbookViewId="0">
      <selection activeCell="C20" sqref="C20"/>
    </sheetView>
  </sheetViews>
  <sheetFormatPr defaultRowHeight="15" x14ac:dyDescent="0.25"/>
  <cols>
    <col min="2" max="2" width="7" customWidth="1"/>
    <col min="3" max="3" width="13.42578125" customWidth="1"/>
    <col min="4" max="4" width="11.42578125" customWidth="1"/>
    <col min="5" max="5" width="11.85546875" customWidth="1"/>
    <col min="6" max="6" width="11.5703125" customWidth="1"/>
    <col min="7" max="7" width="12.5703125" customWidth="1"/>
    <col min="8" max="8" width="11.5703125" customWidth="1"/>
    <col min="9" max="9" width="12.5703125" customWidth="1"/>
    <col min="10" max="10" width="10.85546875" customWidth="1"/>
    <col min="11" max="11" width="12" customWidth="1"/>
    <col min="12" max="12" width="11.42578125" customWidth="1"/>
    <col min="13" max="13" width="12.5703125" customWidth="1"/>
    <col min="14" max="14" width="11.42578125" customWidth="1"/>
    <col min="15" max="15" width="12.5703125" customWidth="1"/>
    <col min="16" max="16" width="12.5703125" style="18" customWidth="1"/>
  </cols>
  <sheetData>
    <row r="3" spans="2:17" ht="16.5" thickBot="1" x14ac:dyDescent="0.3">
      <c r="B3" s="110"/>
      <c r="C3" s="111" t="s">
        <v>11</v>
      </c>
      <c r="D3" s="112"/>
      <c r="E3" s="112"/>
      <c r="F3" s="112"/>
      <c r="G3" s="112"/>
      <c r="H3" s="112"/>
      <c r="I3" s="112"/>
      <c r="J3" s="112"/>
      <c r="K3" s="112"/>
      <c r="L3" s="112"/>
      <c r="M3" s="112"/>
      <c r="N3" s="112"/>
      <c r="O3" s="113" t="s">
        <v>184</v>
      </c>
      <c r="P3" s="17"/>
    </row>
    <row r="4" spans="2:17" ht="24.95" customHeight="1" thickTop="1" x14ac:dyDescent="0.25">
      <c r="B4" s="508" t="s">
        <v>672</v>
      </c>
      <c r="C4" s="508"/>
      <c r="D4" s="508"/>
      <c r="E4" s="508"/>
      <c r="F4" s="508"/>
      <c r="G4" s="508"/>
      <c r="H4" s="508"/>
      <c r="I4" s="508"/>
      <c r="J4" s="508"/>
      <c r="K4" s="508"/>
      <c r="L4" s="508"/>
      <c r="M4" s="508"/>
      <c r="N4" s="508"/>
      <c r="O4" s="508"/>
      <c r="P4" s="49"/>
    </row>
    <row r="5" spans="2:17" ht="15.75" x14ac:dyDescent="0.25">
      <c r="B5" s="519" t="s">
        <v>158</v>
      </c>
      <c r="C5" s="518" t="s">
        <v>176</v>
      </c>
      <c r="D5" s="518" t="s">
        <v>141</v>
      </c>
      <c r="E5" s="518"/>
      <c r="F5" s="518"/>
      <c r="G5" s="518"/>
      <c r="H5" s="518"/>
      <c r="I5" s="518"/>
      <c r="J5" s="518" t="s">
        <v>142</v>
      </c>
      <c r="K5" s="518"/>
      <c r="L5" s="518"/>
      <c r="M5" s="518"/>
      <c r="N5" s="518"/>
      <c r="O5" s="518"/>
      <c r="P5" s="50"/>
    </row>
    <row r="6" spans="2:17" ht="15.75" customHeight="1" x14ac:dyDescent="0.25">
      <c r="B6" s="519"/>
      <c r="C6" s="518"/>
      <c r="D6" s="572" t="s">
        <v>630</v>
      </c>
      <c r="E6" s="572"/>
      <c r="F6" s="572" t="s">
        <v>631</v>
      </c>
      <c r="G6" s="572"/>
      <c r="H6" s="591" t="s">
        <v>179</v>
      </c>
      <c r="I6" s="591"/>
      <c r="J6" s="572" t="s">
        <v>630</v>
      </c>
      <c r="K6" s="572"/>
      <c r="L6" s="572" t="s">
        <v>631</v>
      </c>
      <c r="M6" s="572"/>
      <c r="N6" s="591" t="s">
        <v>179</v>
      </c>
      <c r="O6" s="591"/>
      <c r="P6" s="50"/>
    </row>
    <row r="7" spans="2:17" ht="15.75" x14ac:dyDescent="0.25">
      <c r="B7" s="519"/>
      <c r="C7" s="518"/>
      <c r="D7" s="570" t="s">
        <v>673</v>
      </c>
      <c r="E7" s="570" t="s">
        <v>187</v>
      </c>
      <c r="F7" s="570" t="s">
        <v>673</v>
      </c>
      <c r="G7" s="570" t="s">
        <v>187</v>
      </c>
      <c r="H7" s="570" t="s">
        <v>673</v>
      </c>
      <c r="I7" s="570" t="s">
        <v>187</v>
      </c>
      <c r="J7" s="570" t="s">
        <v>673</v>
      </c>
      <c r="K7" s="570" t="s">
        <v>187</v>
      </c>
      <c r="L7" s="570" t="s">
        <v>673</v>
      </c>
      <c r="M7" s="570" t="s">
        <v>187</v>
      </c>
      <c r="N7" s="570" t="s">
        <v>673</v>
      </c>
      <c r="O7" s="570" t="s">
        <v>187</v>
      </c>
      <c r="P7" s="50"/>
    </row>
    <row r="8" spans="2:17" ht="15.75" x14ac:dyDescent="0.25">
      <c r="B8" s="297">
        <v>1</v>
      </c>
      <c r="C8" s="298">
        <v>2</v>
      </c>
      <c r="D8" s="298">
        <v>3</v>
      </c>
      <c r="E8" s="298">
        <v>4</v>
      </c>
      <c r="F8" s="298">
        <v>5</v>
      </c>
      <c r="G8" s="298">
        <v>6</v>
      </c>
      <c r="H8" s="298" t="s">
        <v>94</v>
      </c>
      <c r="I8" s="298" t="s">
        <v>95</v>
      </c>
      <c r="J8" s="298">
        <v>9</v>
      </c>
      <c r="K8" s="298">
        <v>10</v>
      </c>
      <c r="L8" s="298">
        <v>11</v>
      </c>
      <c r="M8" s="298">
        <v>12</v>
      </c>
      <c r="N8" s="298" t="s">
        <v>96</v>
      </c>
      <c r="O8" s="298" t="s">
        <v>97</v>
      </c>
      <c r="P8" s="50"/>
    </row>
    <row r="9" spans="2:17" ht="15.75" x14ac:dyDescent="0.25">
      <c r="B9" s="299" t="s">
        <v>62</v>
      </c>
      <c r="C9" s="573" t="s">
        <v>674</v>
      </c>
      <c r="D9" s="300">
        <v>2585</v>
      </c>
      <c r="E9" s="300">
        <v>110465</v>
      </c>
      <c r="F9" s="300">
        <v>834</v>
      </c>
      <c r="G9" s="300">
        <v>32153</v>
      </c>
      <c r="H9" s="300">
        <f t="shared" ref="H9:I12" si="0">D9+F9</f>
        <v>3419</v>
      </c>
      <c r="I9" s="300">
        <f t="shared" si="0"/>
        <v>142618</v>
      </c>
      <c r="J9" s="300">
        <v>3237</v>
      </c>
      <c r="K9" s="300">
        <v>150995</v>
      </c>
      <c r="L9" s="300">
        <v>796</v>
      </c>
      <c r="M9" s="300">
        <v>33228</v>
      </c>
      <c r="N9" s="300">
        <f>J9+L9</f>
        <v>4033</v>
      </c>
      <c r="O9" s="300">
        <f>K9+M9</f>
        <v>184223</v>
      </c>
      <c r="P9" s="51"/>
      <c r="Q9" s="46"/>
    </row>
    <row r="10" spans="2:17" ht="15.75" x14ac:dyDescent="0.25">
      <c r="B10" s="299" t="s">
        <v>63</v>
      </c>
      <c r="C10" s="573" t="s">
        <v>675</v>
      </c>
      <c r="D10" s="300">
        <v>157</v>
      </c>
      <c r="E10" s="300">
        <v>22010</v>
      </c>
      <c r="F10" s="300">
        <v>3</v>
      </c>
      <c r="G10" s="300">
        <v>148</v>
      </c>
      <c r="H10" s="300">
        <f t="shared" si="0"/>
        <v>160</v>
      </c>
      <c r="I10" s="300">
        <f t="shared" si="0"/>
        <v>22158</v>
      </c>
      <c r="J10" s="300">
        <v>247</v>
      </c>
      <c r="K10" s="300">
        <v>30136</v>
      </c>
      <c r="L10" s="300">
        <v>0</v>
      </c>
      <c r="M10" s="300">
        <v>0</v>
      </c>
      <c r="N10" s="300">
        <f>J10+L10</f>
        <v>247</v>
      </c>
      <c r="O10" s="300">
        <f t="shared" ref="N10:O12" si="1">K10+M10</f>
        <v>30136</v>
      </c>
      <c r="P10" s="51"/>
      <c r="Q10" s="46"/>
    </row>
    <row r="11" spans="2:17" ht="15.75" x14ac:dyDescent="0.25">
      <c r="B11" s="299" t="s">
        <v>64</v>
      </c>
      <c r="C11" s="573" t="s">
        <v>676</v>
      </c>
      <c r="D11" s="300">
        <v>0</v>
      </c>
      <c r="E11" s="300">
        <v>0</v>
      </c>
      <c r="F11" s="300">
        <v>0</v>
      </c>
      <c r="G11" s="300">
        <v>0</v>
      </c>
      <c r="H11" s="300">
        <f t="shared" si="0"/>
        <v>0</v>
      </c>
      <c r="I11" s="300">
        <f t="shared" si="0"/>
        <v>0</v>
      </c>
      <c r="J11" s="300">
        <v>0</v>
      </c>
      <c r="K11" s="300">
        <v>0</v>
      </c>
      <c r="L11" s="300">
        <v>0</v>
      </c>
      <c r="M11" s="300">
        <v>0</v>
      </c>
      <c r="N11" s="300">
        <f t="shared" si="1"/>
        <v>0</v>
      </c>
      <c r="O11" s="300">
        <f t="shared" si="1"/>
        <v>0</v>
      </c>
      <c r="P11" s="51"/>
      <c r="Q11" s="46"/>
    </row>
    <row r="12" spans="2:17" ht="15.75" x14ac:dyDescent="0.25">
      <c r="B12" s="299" t="s">
        <v>65</v>
      </c>
      <c r="C12" s="573" t="s">
        <v>276</v>
      </c>
      <c r="D12" s="300">
        <v>0</v>
      </c>
      <c r="E12" s="300">
        <v>0</v>
      </c>
      <c r="F12" s="300">
        <v>0</v>
      </c>
      <c r="G12" s="300">
        <v>0</v>
      </c>
      <c r="H12" s="300">
        <f t="shared" si="0"/>
        <v>0</v>
      </c>
      <c r="I12" s="300">
        <f t="shared" si="0"/>
        <v>0</v>
      </c>
      <c r="J12" s="300">
        <v>0</v>
      </c>
      <c r="K12" s="300">
        <v>0</v>
      </c>
      <c r="L12" s="300">
        <v>0</v>
      </c>
      <c r="M12" s="300">
        <v>0</v>
      </c>
      <c r="N12" s="300">
        <f t="shared" si="1"/>
        <v>0</v>
      </c>
      <c r="O12" s="300">
        <f t="shared" si="1"/>
        <v>0</v>
      </c>
      <c r="P12" s="51"/>
      <c r="Q12" s="46"/>
    </row>
    <row r="13" spans="2:17" ht="15.75" x14ac:dyDescent="0.25">
      <c r="B13" s="319"/>
      <c r="C13" s="320" t="s">
        <v>179</v>
      </c>
      <c r="D13" s="303">
        <f t="shared" ref="D13:O13" si="2">SUM(D9:D12)</f>
        <v>2742</v>
      </c>
      <c r="E13" s="303">
        <f t="shared" si="2"/>
        <v>132475</v>
      </c>
      <c r="F13" s="303">
        <f t="shared" si="2"/>
        <v>837</v>
      </c>
      <c r="G13" s="303">
        <f t="shared" si="2"/>
        <v>32301</v>
      </c>
      <c r="H13" s="303">
        <f t="shared" si="2"/>
        <v>3579</v>
      </c>
      <c r="I13" s="303">
        <f t="shared" si="2"/>
        <v>164776</v>
      </c>
      <c r="J13" s="303">
        <f t="shared" si="2"/>
        <v>3484</v>
      </c>
      <c r="K13" s="303">
        <f t="shared" si="2"/>
        <v>181131</v>
      </c>
      <c r="L13" s="303">
        <f t="shared" si="2"/>
        <v>796</v>
      </c>
      <c r="M13" s="303">
        <f t="shared" si="2"/>
        <v>33228</v>
      </c>
      <c r="N13" s="303">
        <f>SUM(N9:N12)</f>
        <v>4280</v>
      </c>
      <c r="O13" s="303">
        <f t="shared" si="2"/>
        <v>214359</v>
      </c>
      <c r="P13" s="52"/>
      <c r="Q13" s="47"/>
    </row>
    <row r="16" spans="2:17" ht="15.75" x14ac:dyDescent="0.25">
      <c r="D16" s="77"/>
      <c r="E16" s="77"/>
      <c r="F16" s="77"/>
      <c r="G16" s="77"/>
      <c r="H16" s="77"/>
      <c r="I16" s="77"/>
      <c r="J16" s="416"/>
      <c r="K16" s="416"/>
      <c r="L16" s="416"/>
      <c r="M16" s="416"/>
      <c r="N16" s="416"/>
      <c r="O16" s="416"/>
    </row>
    <row r="17" spans="10:15" x14ac:dyDescent="0.25">
      <c r="J17" s="61"/>
      <c r="K17" s="61"/>
      <c r="L17" s="61"/>
      <c r="M17" s="61"/>
      <c r="N17" s="61"/>
      <c r="O17" s="61"/>
    </row>
    <row r="18" spans="10:15" x14ac:dyDescent="0.25">
      <c r="J18" s="61"/>
      <c r="K18" s="61"/>
      <c r="L18" s="61"/>
      <c r="M18" s="61"/>
      <c r="N18" s="61"/>
      <c r="O18" s="61"/>
    </row>
    <row r="19" spans="10:15" x14ac:dyDescent="0.25">
      <c r="J19" s="61"/>
      <c r="K19" s="61"/>
      <c r="L19" s="61"/>
      <c r="M19" s="61"/>
      <c r="N19" s="61"/>
      <c r="O19" s="61"/>
    </row>
    <row r="20" spans="10:15" x14ac:dyDescent="0.25">
      <c r="J20" s="61"/>
      <c r="K20" s="61"/>
      <c r="L20" s="61"/>
      <c r="M20" s="61"/>
      <c r="N20" s="61"/>
      <c r="O20" s="61"/>
    </row>
  </sheetData>
  <mergeCells count="11">
    <mergeCell ref="B4:O4"/>
    <mergeCell ref="B5:B7"/>
    <mergeCell ref="C5:C7"/>
    <mergeCell ref="D5:I5"/>
    <mergeCell ref="J5:O5"/>
    <mergeCell ref="D6:E6"/>
    <mergeCell ref="F6:G6"/>
    <mergeCell ref="H6:I6"/>
    <mergeCell ref="J6:K6"/>
    <mergeCell ref="L6:M6"/>
    <mergeCell ref="N6:O6"/>
  </mergeCells>
  <pageMargins left="0.7" right="0.7" top="0.75" bottom="0.75" header="0.3" footer="0.3"/>
  <pageSetup paperSize="9" orientation="portrait" r:id="rId1"/>
  <ignoredErrors>
    <ignoredError sqref="D13:G13 J13:M13" formulaRange="1"/>
  </ignoredErrors>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4"/>
  <sheetViews>
    <sheetView workbookViewId="0">
      <selection activeCell="C18" sqref="C18"/>
    </sheetView>
  </sheetViews>
  <sheetFormatPr defaultColWidth="13.42578125" defaultRowHeight="15.75" x14ac:dyDescent="0.25"/>
  <cols>
    <col min="1" max="1" width="4.85546875" style="1" customWidth="1"/>
    <col min="2" max="2" width="5.85546875" style="1" customWidth="1"/>
    <col min="3" max="3" width="37.28515625" style="1" customWidth="1"/>
    <col min="4" max="4" width="18.140625" style="1" customWidth="1"/>
    <col min="5" max="5" width="13.5703125" style="1" customWidth="1"/>
    <col min="6" max="6" width="15.7109375" style="1" customWidth="1"/>
    <col min="7" max="7" width="15" style="1" customWidth="1"/>
    <col min="8" max="8" width="12.42578125" style="1" customWidth="1"/>
    <col min="9" max="9" width="9.5703125" style="1" customWidth="1"/>
    <col min="10" max="10" width="9.85546875" style="1" customWidth="1"/>
    <col min="11" max="16384" width="13.42578125" style="1"/>
  </cols>
  <sheetData>
    <row r="3" spans="2:8" ht="20.25" customHeight="1" thickBot="1" x14ac:dyDescent="0.3">
      <c r="B3" s="270"/>
      <c r="C3" s="270"/>
      <c r="D3" s="270"/>
      <c r="E3" s="270"/>
      <c r="F3" s="270"/>
      <c r="G3" s="270"/>
      <c r="H3" s="323" t="s">
        <v>184</v>
      </c>
    </row>
    <row r="4" spans="2:8" ht="37.5" customHeight="1" thickTop="1" x14ac:dyDescent="0.25">
      <c r="B4" s="489" t="s">
        <v>677</v>
      </c>
      <c r="C4" s="489"/>
      <c r="D4" s="489"/>
      <c r="E4" s="489"/>
      <c r="F4" s="489"/>
      <c r="G4" s="489"/>
      <c r="H4" s="489"/>
    </row>
    <row r="5" spans="2:8" ht="35.25" customHeight="1" x14ac:dyDescent="0.25">
      <c r="B5" s="482" t="s">
        <v>158</v>
      </c>
      <c r="C5" s="580" t="s">
        <v>679</v>
      </c>
      <c r="D5" s="580" t="s">
        <v>678</v>
      </c>
      <c r="E5" s="580"/>
      <c r="F5" s="580"/>
      <c r="G5" s="580"/>
      <c r="H5" s="580"/>
    </row>
    <row r="6" spans="2:8" ht="19.5" customHeight="1" x14ac:dyDescent="0.25">
      <c r="B6" s="482"/>
      <c r="C6" s="580"/>
      <c r="D6" s="482" t="s">
        <v>141</v>
      </c>
      <c r="E6" s="482"/>
      <c r="F6" s="482" t="s">
        <v>142</v>
      </c>
      <c r="G6" s="482"/>
      <c r="H6" s="118" t="s">
        <v>186</v>
      </c>
    </row>
    <row r="7" spans="2:8" ht="19.5" customHeight="1" x14ac:dyDescent="0.25">
      <c r="B7" s="482"/>
      <c r="C7" s="580"/>
      <c r="D7" s="580" t="s">
        <v>187</v>
      </c>
      <c r="E7" s="477" t="s">
        <v>188</v>
      </c>
      <c r="F7" s="580" t="s">
        <v>187</v>
      </c>
      <c r="G7" s="477" t="s">
        <v>188</v>
      </c>
      <c r="H7" s="118" t="s">
        <v>98</v>
      </c>
    </row>
    <row r="8" spans="2:8" x14ac:dyDescent="0.25">
      <c r="B8" s="119">
        <v>1</v>
      </c>
      <c r="C8" s="119">
        <v>2</v>
      </c>
      <c r="D8" s="580"/>
      <c r="E8" s="477"/>
      <c r="F8" s="580"/>
      <c r="G8" s="477"/>
      <c r="H8" s="119">
        <v>7</v>
      </c>
    </row>
    <row r="9" spans="2:8" ht="15.95" customHeight="1" x14ac:dyDescent="0.25">
      <c r="B9" s="120" t="s">
        <v>62</v>
      </c>
      <c r="C9" s="592" t="s">
        <v>680</v>
      </c>
      <c r="D9" s="226">
        <v>47041</v>
      </c>
      <c r="E9" s="321">
        <f>D9/D$12*100</f>
        <v>37.807014723847487</v>
      </c>
      <c r="F9" s="226">
        <v>80045</v>
      </c>
      <c r="G9" s="321">
        <f>F9/F$12*100</f>
        <v>51.745426336544057</v>
      </c>
      <c r="H9" s="226">
        <f>F9/D9*100</f>
        <v>170.16007312769713</v>
      </c>
    </row>
    <row r="10" spans="2:8" ht="15.95" customHeight="1" x14ac:dyDescent="0.25">
      <c r="B10" s="120" t="s">
        <v>63</v>
      </c>
      <c r="C10" s="592" t="s">
        <v>681</v>
      </c>
      <c r="D10" s="226">
        <v>77383</v>
      </c>
      <c r="E10" s="321">
        <f>D10/D$12*100</f>
        <v>62.192985276152513</v>
      </c>
      <c r="F10" s="226">
        <v>74645</v>
      </c>
      <c r="G10" s="321">
        <f>F10/F$12*100</f>
        <v>48.254573663455943</v>
      </c>
      <c r="H10" s="226">
        <f t="shared" ref="H10" si="0">F10/D10*100</f>
        <v>96.461755165863309</v>
      </c>
    </row>
    <row r="11" spans="2:8" ht="15.95" customHeight="1" x14ac:dyDescent="0.25">
      <c r="B11" s="120" t="s">
        <v>64</v>
      </c>
      <c r="C11" s="592" t="s">
        <v>682</v>
      </c>
      <c r="D11" s="226">
        <v>0</v>
      </c>
      <c r="E11" s="321">
        <f>D11/D12*100</f>
        <v>0</v>
      </c>
      <c r="F11" s="226">
        <v>0</v>
      </c>
      <c r="G11" s="321">
        <v>0</v>
      </c>
      <c r="H11" s="226" t="s">
        <v>23</v>
      </c>
    </row>
    <row r="12" spans="2:8" ht="15.95" customHeight="1" x14ac:dyDescent="0.25">
      <c r="B12" s="118"/>
      <c r="C12" s="118" t="s">
        <v>179</v>
      </c>
      <c r="D12" s="227">
        <f>SUM(D9:D11)</f>
        <v>124424</v>
      </c>
      <c r="E12" s="227">
        <f>SUM(E9:E11)</f>
        <v>100</v>
      </c>
      <c r="F12" s="227">
        <f>SUM(F9:F11)</f>
        <v>154690</v>
      </c>
      <c r="G12" s="227">
        <v>100</v>
      </c>
      <c r="H12" s="227">
        <f>F12/D12*100</f>
        <v>124.32488908892174</v>
      </c>
    </row>
    <row r="13" spans="2:8" ht="15.95" customHeight="1" x14ac:dyDescent="0.25">
      <c r="B13" s="120" t="s">
        <v>65</v>
      </c>
      <c r="C13" s="586" t="s">
        <v>683</v>
      </c>
      <c r="D13" s="226">
        <v>124424</v>
      </c>
      <c r="E13" s="226">
        <f>D13/D15*100</f>
        <v>100</v>
      </c>
      <c r="F13" s="226">
        <v>154690</v>
      </c>
      <c r="G13" s="226">
        <f>F13/F15*100</f>
        <v>100</v>
      </c>
      <c r="H13" s="226">
        <f>F13/D13*100</f>
        <v>124.32488908892174</v>
      </c>
    </row>
    <row r="14" spans="2:8" ht="15.95" customHeight="1" x14ac:dyDescent="0.25">
      <c r="B14" s="120" t="s">
        <v>66</v>
      </c>
      <c r="C14" s="586" t="s">
        <v>684</v>
      </c>
      <c r="D14" s="226">
        <v>0</v>
      </c>
      <c r="E14" s="226">
        <v>0</v>
      </c>
      <c r="F14" s="226">
        <v>0</v>
      </c>
      <c r="G14" s="226">
        <v>0</v>
      </c>
      <c r="H14" s="226" t="s">
        <v>23</v>
      </c>
    </row>
    <row r="15" spans="2:8" ht="15.95" customHeight="1" x14ac:dyDescent="0.25">
      <c r="B15" s="322"/>
      <c r="C15" s="118" t="s">
        <v>179</v>
      </c>
      <c r="D15" s="227">
        <f>SUM(D13:D14)</f>
        <v>124424</v>
      </c>
      <c r="E15" s="227">
        <f>SUM(E13:E14)</f>
        <v>100</v>
      </c>
      <c r="F15" s="227">
        <f>SUM(F13:F14)</f>
        <v>154690</v>
      </c>
      <c r="G15" s="227">
        <v>100</v>
      </c>
      <c r="H15" s="227">
        <f>F15/D15*100</f>
        <v>124.32488908892174</v>
      </c>
    </row>
    <row r="17" spans="4:8" x14ac:dyDescent="0.25">
      <c r="D17" s="64"/>
      <c r="F17" s="64"/>
    </row>
    <row r="18" spans="4:8" x14ac:dyDescent="0.25">
      <c r="D18" s="431"/>
      <c r="E18" s="454"/>
      <c r="F18" s="431"/>
      <c r="G18" s="454"/>
      <c r="H18" s="454"/>
    </row>
    <row r="19" spans="4:8" x14ac:dyDescent="0.25">
      <c r="D19" s="431"/>
      <c r="E19" s="455"/>
      <c r="F19" s="434"/>
      <c r="G19" s="455"/>
      <c r="H19" s="455"/>
    </row>
    <row r="20" spans="4:8" x14ac:dyDescent="0.25">
      <c r="D20" s="454"/>
      <c r="E20" s="455"/>
      <c r="F20" s="455"/>
      <c r="G20" s="455"/>
      <c r="H20" s="455"/>
    </row>
    <row r="21" spans="4:8" x14ac:dyDescent="0.25">
      <c r="D21" s="431"/>
      <c r="E21" s="454"/>
      <c r="F21" s="431"/>
      <c r="G21" s="454"/>
      <c r="H21" s="454"/>
    </row>
    <row r="22" spans="4:8" x14ac:dyDescent="0.25">
      <c r="D22" s="431"/>
      <c r="E22" s="455"/>
      <c r="F22" s="434"/>
      <c r="G22" s="455"/>
      <c r="H22" s="455"/>
    </row>
    <row r="23" spans="4:8" x14ac:dyDescent="0.25">
      <c r="D23" s="454"/>
      <c r="E23" s="455"/>
      <c r="F23" s="455"/>
      <c r="G23" s="455"/>
      <c r="H23" s="455"/>
    </row>
    <row r="24" spans="4:8" x14ac:dyDescent="0.25">
      <c r="D24" s="431"/>
      <c r="E24" s="454"/>
      <c r="F24" s="431"/>
      <c r="G24" s="454"/>
      <c r="H24" s="454"/>
    </row>
  </sheetData>
  <mergeCells count="8">
    <mergeCell ref="B4:H4"/>
    <mergeCell ref="B5:B7"/>
    <mergeCell ref="C5:C7"/>
    <mergeCell ref="D5:H5"/>
    <mergeCell ref="D6:E6"/>
    <mergeCell ref="F6:G6"/>
    <mergeCell ref="D7:D8"/>
    <mergeCell ref="F7:F8"/>
  </mergeCells>
  <pageMargins left="0.7" right="0.7" top="0.75" bottom="0.75" header="0.3" footer="0.3"/>
  <pageSetup orientation="portrait" r:id="rId1"/>
  <ignoredErrors>
    <ignoredError sqref="F12 D12"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
  <sheetViews>
    <sheetView workbookViewId="0">
      <selection activeCell="B11" sqref="B11:C11"/>
    </sheetView>
  </sheetViews>
  <sheetFormatPr defaultRowHeight="15.75" x14ac:dyDescent="0.25"/>
  <cols>
    <col min="1" max="1" width="9.140625" style="2"/>
    <col min="2" max="2" width="7" style="2" customWidth="1"/>
    <col min="3" max="3" width="44.7109375" style="2" customWidth="1"/>
    <col min="4" max="4" width="9.140625" style="2"/>
    <col min="5" max="5" width="15.140625" style="2" customWidth="1"/>
    <col min="6" max="6" width="14.28515625" style="2" customWidth="1"/>
    <col min="7" max="7" width="9.140625" style="2"/>
    <col min="8" max="9" width="14.140625" style="2" customWidth="1"/>
    <col min="10" max="10" width="9.140625" style="2"/>
    <col min="11" max="11" width="13.140625" style="2" customWidth="1"/>
    <col min="12" max="12" width="13.42578125" style="2" customWidth="1"/>
    <col min="13" max="16384" width="9.140625" style="2"/>
  </cols>
  <sheetData>
    <row r="2" spans="2:14" x14ac:dyDescent="0.25">
      <c r="N2" s="99"/>
    </row>
    <row r="3" spans="2:14" ht="16.5" thickBot="1" x14ac:dyDescent="0.3">
      <c r="B3" s="97"/>
      <c r="C3" s="97"/>
      <c r="D3" s="97"/>
      <c r="E3" s="97"/>
      <c r="F3" s="97"/>
      <c r="G3" s="97"/>
      <c r="H3" s="97"/>
      <c r="I3" s="97"/>
      <c r="J3" s="97"/>
      <c r="K3" s="97"/>
      <c r="L3" s="98" t="s">
        <v>114</v>
      </c>
    </row>
    <row r="4" spans="2:14" ht="24.95" customHeight="1" thickTop="1" x14ac:dyDescent="0.25">
      <c r="B4" s="489" t="s">
        <v>201</v>
      </c>
      <c r="C4" s="489"/>
      <c r="D4" s="489"/>
      <c r="E4" s="489"/>
      <c r="F4" s="489"/>
      <c r="G4" s="489"/>
      <c r="H4" s="489"/>
      <c r="I4" s="489"/>
      <c r="J4" s="489"/>
      <c r="K4" s="489"/>
      <c r="L4" s="489"/>
    </row>
    <row r="5" spans="2:14" x14ac:dyDescent="0.25">
      <c r="B5" s="482" t="s">
        <v>158</v>
      </c>
      <c r="C5" s="482" t="s">
        <v>185</v>
      </c>
      <c r="D5" s="482" t="s">
        <v>54</v>
      </c>
      <c r="E5" s="482"/>
      <c r="F5" s="482"/>
      <c r="G5" s="482" t="s">
        <v>111</v>
      </c>
      <c r="H5" s="482"/>
      <c r="I5" s="482"/>
      <c r="J5" s="482" t="s">
        <v>136</v>
      </c>
      <c r="K5" s="482"/>
      <c r="L5" s="482"/>
    </row>
    <row r="6" spans="2:14" ht="36.75" customHeight="1" thickBot="1" x14ac:dyDescent="0.3">
      <c r="B6" s="482"/>
      <c r="C6" s="482"/>
      <c r="D6" s="473" t="s">
        <v>202</v>
      </c>
      <c r="E6" s="473" t="s">
        <v>203</v>
      </c>
      <c r="F6" s="473" t="s">
        <v>204</v>
      </c>
      <c r="G6" s="473" t="s">
        <v>202</v>
      </c>
      <c r="H6" s="473" t="s">
        <v>203</v>
      </c>
      <c r="I6" s="473" t="s">
        <v>204</v>
      </c>
      <c r="J6" s="473" t="s">
        <v>202</v>
      </c>
      <c r="K6" s="473" t="s">
        <v>203</v>
      </c>
      <c r="L6" s="473" t="s">
        <v>204</v>
      </c>
    </row>
    <row r="7" spans="2:14" ht="16.5" thickBot="1" x14ac:dyDescent="0.3">
      <c r="B7" s="119">
        <v>1</v>
      </c>
      <c r="C7" s="119">
        <v>2</v>
      </c>
      <c r="D7" s="119">
        <v>3</v>
      </c>
      <c r="E7" s="119">
        <v>4</v>
      </c>
      <c r="F7" s="119">
        <v>5</v>
      </c>
      <c r="G7" s="119">
        <v>6</v>
      </c>
      <c r="H7" s="119">
        <v>7</v>
      </c>
      <c r="I7" s="119">
        <v>8</v>
      </c>
      <c r="J7" s="119">
        <v>9</v>
      </c>
      <c r="K7" s="119">
        <v>10</v>
      </c>
      <c r="L7" s="119">
        <v>11</v>
      </c>
    </row>
    <row r="8" spans="2:14" x14ac:dyDescent="0.25">
      <c r="B8" s="120" t="s">
        <v>62</v>
      </c>
      <c r="C8" s="470" t="s">
        <v>198</v>
      </c>
      <c r="D8" s="120">
        <v>1</v>
      </c>
      <c r="E8" s="120">
        <v>2.2000000000000002</v>
      </c>
      <c r="F8" s="120">
        <v>3.3</v>
      </c>
      <c r="G8" s="120">
        <v>1</v>
      </c>
      <c r="H8" s="120">
        <v>2.1</v>
      </c>
      <c r="I8" s="120">
        <v>3.6</v>
      </c>
      <c r="J8" s="120">
        <v>1</v>
      </c>
      <c r="K8" s="234">
        <v>3.1</v>
      </c>
      <c r="L8" s="234">
        <v>4.0999999999999996</v>
      </c>
    </row>
    <row r="9" spans="2:14" x14ac:dyDescent="0.25">
      <c r="B9" s="120" t="s">
        <v>63</v>
      </c>
      <c r="C9" s="471" t="s">
        <v>199</v>
      </c>
      <c r="D9" s="120">
        <v>4</v>
      </c>
      <c r="E9" s="120">
        <v>5.9</v>
      </c>
      <c r="F9" s="120">
        <v>6.3</v>
      </c>
      <c r="G9" s="120">
        <v>4</v>
      </c>
      <c r="H9" s="120">
        <v>5.3</v>
      </c>
      <c r="I9" s="120">
        <v>6.7</v>
      </c>
      <c r="J9" s="120">
        <v>3</v>
      </c>
      <c r="K9" s="234">
        <v>5.7</v>
      </c>
      <c r="L9" s="234">
        <v>6.8</v>
      </c>
    </row>
    <row r="10" spans="2:14" ht="16.5" thickBot="1" x14ac:dyDescent="0.3">
      <c r="B10" s="120" t="s">
        <v>64</v>
      </c>
      <c r="C10" s="472" t="s">
        <v>200</v>
      </c>
      <c r="D10" s="120">
        <v>10</v>
      </c>
      <c r="E10" s="120">
        <v>91.9</v>
      </c>
      <c r="F10" s="120">
        <v>90.4</v>
      </c>
      <c r="G10" s="120">
        <v>10</v>
      </c>
      <c r="H10" s="120">
        <v>92.6</v>
      </c>
      <c r="I10" s="120">
        <v>89.7</v>
      </c>
      <c r="J10" s="120">
        <v>10</v>
      </c>
      <c r="K10" s="234">
        <v>91.2</v>
      </c>
      <c r="L10" s="234">
        <v>89.1</v>
      </c>
    </row>
    <row r="11" spans="2:14" ht="21.75" customHeight="1" x14ac:dyDescent="0.25">
      <c r="B11" s="482" t="s">
        <v>179</v>
      </c>
      <c r="C11" s="482"/>
      <c r="D11" s="118">
        <f t="shared" ref="D11:L11" si="0">SUM(D8:D10)</f>
        <v>15</v>
      </c>
      <c r="E11" s="118">
        <f t="shared" si="0"/>
        <v>100</v>
      </c>
      <c r="F11" s="118">
        <f t="shared" si="0"/>
        <v>100</v>
      </c>
      <c r="G11" s="118">
        <f t="shared" si="0"/>
        <v>15</v>
      </c>
      <c r="H11" s="118">
        <f t="shared" si="0"/>
        <v>100</v>
      </c>
      <c r="I11" s="118">
        <f t="shared" si="0"/>
        <v>100</v>
      </c>
      <c r="J11" s="118">
        <f t="shared" si="0"/>
        <v>14</v>
      </c>
      <c r="K11" s="118">
        <f t="shared" si="0"/>
        <v>100</v>
      </c>
      <c r="L11" s="118">
        <f t="shared" si="0"/>
        <v>100</v>
      </c>
    </row>
  </sheetData>
  <mergeCells count="7">
    <mergeCell ref="B11:C11"/>
    <mergeCell ref="B4:L4"/>
    <mergeCell ref="B5:B6"/>
    <mergeCell ref="D5:F5"/>
    <mergeCell ref="G5:I5"/>
    <mergeCell ref="J5:L5"/>
    <mergeCell ref="C5:C6"/>
  </mergeCells>
  <pageMargins left="0.7" right="0.7" top="0.75" bottom="0.75" header="0.3" footer="0.3"/>
  <pageSetup orientation="portrait" r:id="rId1"/>
  <ignoredErrors>
    <ignoredError sqref="J11:L11 D11:I11" formulaRange="1"/>
  </ignoredError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3"/>
  <sheetViews>
    <sheetView workbookViewId="0">
      <selection activeCell="C20" sqref="C20"/>
    </sheetView>
  </sheetViews>
  <sheetFormatPr defaultRowHeight="15" x14ac:dyDescent="0.25"/>
  <cols>
    <col min="1" max="1" width="9.140625" style="77"/>
    <col min="2" max="2" width="7.7109375" style="77" customWidth="1"/>
    <col min="3" max="3" width="17.5703125" style="77" customWidth="1"/>
    <col min="4" max="4" width="17.140625" style="77" customWidth="1"/>
    <col min="5" max="5" width="19.28515625" style="77" customWidth="1"/>
    <col min="6" max="6" width="17.5703125" style="77" customWidth="1"/>
    <col min="7" max="7" width="15.140625" style="77" customWidth="1"/>
    <col min="8" max="9" width="9.140625" style="77"/>
    <col min="10" max="10" width="10.140625" style="77" bestFit="1" customWidth="1"/>
    <col min="11" max="11" width="9.140625" style="77"/>
    <col min="12" max="12" width="11.140625" style="77" bestFit="1" customWidth="1"/>
    <col min="13" max="16384" width="9.140625" style="77"/>
  </cols>
  <sheetData>
    <row r="3" spans="2:9" ht="16.5" thickBot="1" x14ac:dyDescent="0.3">
      <c r="B3" s="152"/>
      <c r="C3" s="152"/>
      <c r="D3" s="152"/>
      <c r="E3" s="152"/>
      <c r="F3" s="152"/>
      <c r="G3" s="354"/>
      <c r="H3" s="152"/>
      <c r="I3" s="152"/>
    </row>
    <row r="4" spans="2:9" ht="24.95" customHeight="1" thickTop="1" x14ac:dyDescent="0.25">
      <c r="B4" s="508" t="s">
        <v>685</v>
      </c>
      <c r="C4" s="508"/>
      <c r="D4" s="508"/>
      <c r="E4" s="508"/>
      <c r="F4" s="508"/>
      <c r="G4" s="508"/>
      <c r="H4" s="508"/>
      <c r="I4" s="508"/>
    </row>
    <row r="5" spans="2:9" ht="15.75" x14ac:dyDescent="0.25">
      <c r="B5" s="482" t="s">
        <v>158</v>
      </c>
      <c r="C5" s="482" t="s">
        <v>686</v>
      </c>
      <c r="D5" s="482" t="s">
        <v>143</v>
      </c>
      <c r="E5" s="482"/>
      <c r="F5" s="482" t="s">
        <v>144</v>
      </c>
      <c r="G5" s="482"/>
      <c r="H5" s="490" t="s">
        <v>186</v>
      </c>
      <c r="I5" s="490"/>
    </row>
    <row r="6" spans="2:9" ht="15.75" x14ac:dyDescent="0.25">
      <c r="B6" s="482"/>
      <c r="C6" s="482"/>
      <c r="D6" s="482" t="s">
        <v>673</v>
      </c>
      <c r="E6" s="344" t="s">
        <v>687</v>
      </c>
      <c r="F6" s="482" t="s">
        <v>673</v>
      </c>
      <c r="G6" s="459" t="s">
        <v>687</v>
      </c>
      <c r="H6" s="490"/>
      <c r="I6" s="490"/>
    </row>
    <row r="7" spans="2:9" ht="15.75" x14ac:dyDescent="0.25">
      <c r="B7" s="482"/>
      <c r="C7" s="482"/>
      <c r="D7" s="482"/>
      <c r="E7" s="355" t="s">
        <v>688</v>
      </c>
      <c r="F7" s="482"/>
      <c r="G7" s="465" t="s">
        <v>688</v>
      </c>
      <c r="H7" s="456" t="s">
        <v>98</v>
      </c>
      <c r="I7" s="456" t="s">
        <v>153</v>
      </c>
    </row>
    <row r="8" spans="2:9" x14ac:dyDescent="0.25">
      <c r="B8" s="144">
        <v>1</v>
      </c>
      <c r="C8" s="119">
        <v>2</v>
      </c>
      <c r="D8" s="119">
        <v>3</v>
      </c>
      <c r="E8" s="119">
        <v>4</v>
      </c>
      <c r="F8" s="144">
        <v>5</v>
      </c>
      <c r="G8" s="144">
        <v>6</v>
      </c>
      <c r="H8" s="144">
        <v>7</v>
      </c>
      <c r="I8" s="119">
        <v>8</v>
      </c>
    </row>
    <row r="9" spans="2:9" ht="15.75" x14ac:dyDescent="0.25">
      <c r="B9" s="126" t="s">
        <v>62</v>
      </c>
      <c r="C9" s="121" t="s">
        <v>691</v>
      </c>
      <c r="D9" s="226">
        <v>2726343</v>
      </c>
      <c r="E9" s="226">
        <v>27157755</v>
      </c>
      <c r="F9" s="258">
        <v>2829143</v>
      </c>
      <c r="G9" s="258">
        <v>37892235</v>
      </c>
      <c r="H9" s="284">
        <f t="shared" ref="H9:I11" si="0">F9/D9*100</f>
        <v>103.77061873726086</v>
      </c>
      <c r="I9" s="192">
        <f t="shared" si="0"/>
        <v>139.52638942357351</v>
      </c>
    </row>
    <row r="10" spans="2:9" ht="15.75" x14ac:dyDescent="0.25">
      <c r="B10" s="126" t="s">
        <v>63</v>
      </c>
      <c r="C10" s="121" t="s">
        <v>692</v>
      </c>
      <c r="D10" s="226">
        <v>76393983</v>
      </c>
      <c r="E10" s="226">
        <v>167671742</v>
      </c>
      <c r="F10" s="258">
        <v>83719743</v>
      </c>
      <c r="G10" s="258">
        <v>195468154</v>
      </c>
      <c r="H10" s="284">
        <f>F10/D10*100</f>
        <v>109.58944633113316</v>
      </c>
      <c r="I10" s="192">
        <f t="shared" si="0"/>
        <v>116.57787511982789</v>
      </c>
    </row>
    <row r="11" spans="2:9" ht="15.75" x14ac:dyDescent="0.25">
      <c r="B11" s="490" t="s">
        <v>179</v>
      </c>
      <c r="C11" s="490"/>
      <c r="D11" s="227">
        <f>D9+D10</f>
        <v>79120326</v>
      </c>
      <c r="E11" s="227">
        <f>E9+E10</f>
        <v>194829497</v>
      </c>
      <c r="F11" s="269">
        <f>F9+F10</f>
        <v>86548886</v>
      </c>
      <c r="G11" s="269">
        <f>G9+G10</f>
        <v>233360389</v>
      </c>
      <c r="H11" s="268">
        <f>F11/D11*100</f>
        <v>109.38894008095971</v>
      </c>
      <c r="I11" s="238">
        <f t="shared" si="0"/>
        <v>119.77672405529025</v>
      </c>
    </row>
    <row r="13" spans="2:9" x14ac:dyDescent="0.25">
      <c r="B13" s="95" t="s">
        <v>693</v>
      </c>
    </row>
  </sheetData>
  <mergeCells count="9">
    <mergeCell ref="B11:C11"/>
    <mergeCell ref="B4:I4"/>
    <mergeCell ref="B5:B7"/>
    <mergeCell ref="C5:C7"/>
    <mergeCell ref="D5:E5"/>
    <mergeCell ref="F5:G5"/>
    <mergeCell ref="D6:D7"/>
    <mergeCell ref="F6:F7"/>
    <mergeCell ref="H5:I6"/>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4"/>
  <sheetViews>
    <sheetView workbookViewId="0">
      <selection activeCell="C13" sqref="C13"/>
    </sheetView>
  </sheetViews>
  <sheetFormatPr defaultRowHeight="15" x14ac:dyDescent="0.25"/>
  <cols>
    <col min="1" max="1" width="9.140625" style="77"/>
    <col min="2" max="2" width="9.85546875" style="77" customWidth="1"/>
    <col min="3" max="3" width="13.140625" style="77" customWidth="1"/>
    <col min="4" max="4" width="19" style="77" customWidth="1"/>
    <col min="5" max="5" width="12.5703125" style="77" customWidth="1"/>
    <col min="6" max="6" width="17.85546875" style="77" customWidth="1"/>
    <col min="7" max="8" width="14.7109375" style="77" customWidth="1"/>
    <col min="9" max="9" width="11.85546875" style="77" customWidth="1"/>
    <col min="10" max="10" width="13.5703125" style="77" customWidth="1"/>
    <col min="11" max="11" width="15.85546875" style="77" customWidth="1"/>
    <col min="12" max="12" width="8" style="77" customWidth="1"/>
    <col min="13" max="16384" width="9.140625" style="77"/>
  </cols>
  <sheetData>
    <row r="3" spans="2:11" ht="16.5" thickBot="1" x14ac:dyDescent="0.3">
      <c r="B3" s="152"/>
      <c r="C3" s="152"/>
      <c r="D3" s="152"/>
      <c r="E3" s="152"/>
      <c r="F3" s="152"/>
      <c r="G3" s="354"/>
      <c r="H3" s="152"/>
      <c r="I3" s="152"/>
      <c r="J3" s="152"/>
      <c r="K3" s="152"/>
    </row>
    <row r="4" spans="2:11" ht="24.95" customHeight="1" thickTop="1" x14ac:dyDescent="0.25">
      <c r="B4" s="521" t="s">
        <v>689</v>
      </c>
      <c r="C4" s="521"/>
      <c r="D4" s="521"/>
      <c r="E4" s="521"/>
      <c r="F4" s="521"/>
      <c r="G4" s="521"/>
      <c r="H4" s="521"/>
      <c r="I4" s="521"/>
      <c r="J4" s="521"/>
      <c r="K4" s="521"/>
    </row>
    <row r="5" spans="2:11" ht="15.75" x14ac:dyDescent="0.25">
      <c r="B5" s="490" t="s">
        <v>158</v>
      </c>
      <c r="C5" s="482" t="s">
        <v>147</v>
      </c>
      <c r="D5" s="482"/>
      <c r="E5" s="482"/>
      <c r="F5" s="482"/>
      <c r="G5" s="482" t="s">
        <v>142</v>
      </c>
      <c r="H5" s="482"/>
      <c r="I5" s="482"/>
      <c r="J5" s="482"/>
      <c r="K5" s="482" t="s">
        <v>696</v>
      </c>
    </row>
    <row r="6" spans="2:11" ht="15.75" x14ac:dyDescent="0.25">
      <c r="B6" s="490"/>
      <c r="C6" s="482" t="s">
        <v>694</v>
      </c>
      <c r="D6" s="482"/>
      <c r="E6" s="482" t="s">
        <v>695</v>
      </c>
      <c r="F6" s="482"/>
      <c r="G6" s="482" t="s">
        <v>694</v>
      </c>
      <c r="H6" s="482"/>
      <c r="I6" s="482" t="s">
        <v>695</v>
      </c>
      <c r="J6" s="482"/>
      <c r="K6" s="482"/>
    </row>
    <row r="7" spans="2:11" ht="15.75" x14ac:dyDescent="0.25">
      <c r="B7" s="490"/>
      <c r="C7" s="482" t="s">
        <v>673</v>
      </c>
      <c r="D7" s="459" t="s">
        <v>687</v>
      </c>
      <c r="E7" s="482" t="s">
        <v>673</v>
      </c>
      <c r="F7" s="459" t="s">
        <v>687</v>
      </c>
      <c r="G7" s="482" t="s">
        <v>673</v>
      </c>
      <c r="H7" s="459" t="s">
        <v>687</v>
      </c>
      <c r="I7" s="482" t="s">
        <v>673</v>
      </c>
      <c r="J7" s="459" t="s">
        <v>687</v>
      </c>
      <c r="K7" s="482"/>
    </row>
    <row r="8" spans="2:11" ht="15.75" x14ac:dyDescent="0.25">
      <c r="B8" s="119">
        <v>1</v>
      </c>
      <c r="C8" s="482"/>
      <c r="D8" s="465" t="s">
        <v>688</v>
      </c>
      <c r="E8" s="482"/>
      <c r="F8" s="465" t="s">
        <v>688</v>
      </c>
      <c r="G8" s="482"/>
      <c r="H8" s="465" t="s">
        <v>688</v>
      </c>
      <c r="I8" s="482"/>
      <c r="J8" s="465" t="s">
        <v>688</v>
      </c>
      <c r="K8" s="119">
        <v>10</v>
      </c>
    </row>
    <row r="9" spans="2:11" ht="15.75" x14ac:dyDescent="0.25">
      <c r="B9" s="126" t="s">
        <v>62</v>
      </c>
      <c r="C9" s="226">
        <v>1662234</v>
      </c>
      <c r="D9" s="226">
        <v>11031753</v>
      </c>
      <c r="E9" s="258">
        <v>677928</v>
      </c>
      <c r="F9" s="226">
        <v>11253498</v>
      </c>
      <c r="G9" s="258">
        <v>1649390</v>
      </c>
      <c r="H9" s="226">
        <v>15298471</v>
      </c>
      <c r="I9" s="258">
        <v>774687</v>
      </c>
      <c r="J9" s="226">
        <v>16015976</v>
      </c>
      <c r="K9" s="126" t="s">
        <v>42</v>
      </c>
    </row>
    <row r="10" spans="2:11" ht="15.75" x14ac:dyDescent="0.25">
      <c r="B10" s="126" t="s">
        <v>63</v>
      </c>
      <c r="C10" s="226">
        <v>60343</v>
      </c>
      <c r="D10" s="226">
        <v>824975</v>
      </c>
      <c r="E10" s="258">
        <v>33933</v>
      </c>
      <c r="F10" s="226">
        <v>993327</v>
      </c>
      <c r="G10" s="258">
        <v>50860</v>
      </c>
      <c r="H10" s="226">
        <v>1416064</v>
      </c>
      <c r="I10" s="258">
        <v>35414</v>
      </c>
      <c r="J10" s="226">
        <v>1598771</v>
      </c>
      <c r="K10" s="126" t="s">
        <v>145</v>
      </c>
    </row>
    <row r="11" spans="2:11" ht="15.75" x14ac:dyDescent="0.25">
      <c r="B11" s="126" t="s">
        <v>64</v>
      </c>
      <c r="C11" s="226">
        <v>190369</v>
      </c>
      <c r="D11" s="226">
        <v>880842</v>
      </c>
      <c r="E11" s="258">
        <v>101536</v>
      </c>
      <c r="F11" s="226">
        <v>2173360</v>
      </c>
      <c r="G11" s="258">
        <v>206023</v>
      </c>
      <c r="H11" s="226">
        <v>1046941</v>
      </c>
      <c r="I11" s="258">
        <v>112769</v>
      </c>
      <c r="J11" s="226">
        <v>2516012</v>
      </c>
      <c r="K11" s="126" t="s">
        <v>697</v>
      </c>
    </row>
    <row r="12" spans="2:11" ht="15.75" x14ac:dyDescent="0.25">
      <c r="B12" s="345" t="s">
        <v>179</v>
      </c>
      <c r="C12" s="227">
        <f t="shared" ref="C12:J12" si="0">C9+C10+C11</f>
        <v>1912946</v>
      </c>
      <c r="D12" s="227">
        <f t="shared" si="0"/>
        <v>12737570</v>
      </c>
      <c r="E12" s="269">
        <f t="shared" si="0"/>
        <v>813397</v>
      </c>
      <c r="F12" s="227">
        <f t="shared" si="0"/>
        <v>14420185</v>
      </c>
      <c r="G12" s="269">
        <f t="shared" si="0"/>
        <v>1906273</v>
      </c>
      <c r="H12" s="227">
        <f t="shared" si="0"/>
        <v>17761476</v>
      </c>
      <c r="I12" s="269">
        <f t="shared" si="0"/>
        <v>922870</v>
      </c>
      <c r="J12" s="227">
        <f t="shared" si="0"/>
        <v>20130759</v>
      </c>
      <c r="K12" s="357"/>
    </row>
    <row r="14" spans="2:11" x14ac:dyDescent="0.25">
      <c r="B14" s="95" t="s">
        <v>693</v>
      </c>
    </row>
  </sheetData>
  <mergeCells count="13">
    <mergeCell ref="B4:K4"/>
    <mergeCell ref="B5:B7"/>
    <mergeCell ref="C5:F5"/>
    <mergeCell ref="G5:J5"/>
    <mergeCell ref="K5:K7"/>
    <mergeCell ref="C6:D6"/>
    <mergeCell ref="E6:F6"/>
    <mergeCell ref="G6:H6"/>
    <mergeCell ref="I6:J6"/>
    <mergeCell ref="C7:C8"/>
    <mergeCell ref="E7:E8"/>
    <mergeCell ref="G7:G8"/>
    <mergeCell ref="I7:I8"/>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5"/>
  <sheetViews>
    <sheetView workbookViewId="0">
      <selection activeCell="D6" sqref="D6:E7"/>
    </sheetView>
  </sheetViews>
  <sheetFormatPr defaultRowHeight="15" x14ac:dyDescent="0.25"/>
  <cols>
    <col min="1" max="1" width="9.140625" style="77"/>
    <col min="2" max="2" width="5.7109375" style="77" customWidth="1"/>
    <col min="3" max="3" width="18.5703125" style="77" customWidth="1"/>
    <col min="4" max="4" width="12.85546875" style="77" customWidth="1"/>
    <col min="5" max="5" width="17.85546875" style="77" customWidth="1"/>
    <col min="6" max="6" width="13.7109375" style="77" customWidth="1"/>
    <col min="7" max="7" width="18.28515625" style="77" customWidth="1"/>
    <col min="8" max="8" width="9.7109375" style="77" customWidth="1"/>
    <col min="9" max="9" width="9.28515625" style="77" bestFit="1" customWidth="1"/>
    <col min="10" max="13" width="10.140625" style="77" bestFit="1" customWidth="1"/>
    <col min="14" max="16384" width="9.140625" style="77"/>
  </cols>
  <sheetData>
    <row r="3" spans="2:14" ht="15.75" thickBot="1" x14ac:dyDescent="0.3">
      <c r="B3" s="152"/>
      <c r="C3" s="152"/>
      <c r="D3" s="152"/>
      <c r="E3" s="152"/>
      <c r="F3" s="152"/>
      <c r="G3" s="152"/>
      <c r="H3" s="152"/>
      <c r="I3" s="152"/>
    </row>
    <row r="4" spans="2:14" ht="24.95" customHeight="1" thickTop="1" x14ac:dyDescent="0.25">
      <c r="B4" s="508" t="s">
        <v>690</v>
      </c>
      <c r="C4" s="508"/>
      <c r="D4" s="508"/>
      <c r="E4" s="508"/>
      <c r="F4" s="508"/>
      <c r="G4" s="508"/>
      <c r="H4" s="508"/>
      <c r="I4" s="508"/>
    </row>
    <row r="5" spans="2:14" ht="15.75" x14ac:dyDescent="0.25">
      <c r="B5" s="482" t="s">
        <v>158</v>
      </c>
      <c r="C5" s="482" t="s">
        <v>698</v>
      </c>
      <c r="D5" s="482" t="s">
        <v>151</v>
      </c>
      <c r="E5" s="482"/>
      <c r="F5" s="482" t="s">
        <v>144</v>
      </c>
      <c r="G5" s="482"/>
      <c r="H5" s="482" t="s">
        <v>186</v>
      </c>
      <c r="I5" s="482"/>
    </row>
    <row r="6" spans="2:14" ht="15.75" x14ac:dyDescent="0.25">
      <c r="B6" s="482"/>
      <c r="C6" s="482"/>
      <c r="D6" s="482" t="s">
        <v>673</v>
      </c>
      <c r="E6" s="459" t="s">
        <v>687</v>
      </c>
      <c r="F6" s="482" t="s">
        <v>673</v>
      </c>
      <c r="G6" s="459" t="s">
        <v>687</v>
      </c>
      <c r="H6" s="482"/>
      <c r="I6" s="482"/>
    </row>
    <row r="7" spans="2:14" ht="15.75" x14ac:dyDescent="0.25">
      <c r="B7" s="482"/>
      <c r="C7" s="482"/>
      <c r="D7" s="482"/>
      <c r="E7" s="465" t="s">
        <v>688</v>
      </c>
      <c r="F7" s="482"/>
      <c r="G7" s="465" t="s">
        <v>688</v>
      </c>
      <c r="H7" s="456" t="s">
        <v>98</v>
      </c>
      <c r="I7" s="456" t="s">
        <v>153</v>
      </c>
    </row>
    <row r="8" spans="2:14" x14ac:dyDescent="0.25">
      <c r="B8" s="144">
        <v>1</v>
      </c>
      <c r="C8" s="119">
        <v>2</v>
      </c>
      <c r="D8" s="119">
        <v>3</v>
      </c>
      <c r="E8" s="119">
        <v>4</v>
      </c>
      <c r="F8" s="144">
        <v>5</v>
      </c>
      <c r="G8" s="144">
        <v>6</v>
      </c>
      <c r="H8" s="144">
        <v>7</v>
      </c>
      <c r="I8" s="119">
        <v>8</v>
      </c>
    </row>
    <row r="9" spans="2:14" ht="15.75" x14ac:dyDescent="0.25">
      <c r="B9" s="126" t="s">
        <v>62</v>
      </c>
      <c r="C9" s="121" t="s">
        <v>224</v>
      </c>
      <c r="D9" s="226">
        <v>9136162</v>
      </c>
      <c r="E9" s="226">
        <v>13128250</v>
      </c>
      <c r="F9" s="258">
        <v>10116657</v>
      </c>
      <c r="G9" s="258">
        <v>15558043</v>
      </c>
      <c r="H9" s="284">
        <f t="shared" ref="H9:I11" si="0">F9/D9*100</f>
        <v>110.73202292166012</v>
      </c>
      <c r="I9" s="192">
        <f t="shared" si="0"/>
        <v>118.50812560699255</v>
      </c>
      <c r="K9" s="19"/>
      <c r="L9" s="19"/>
      <c r="M9" s="19"/>
      <c r="N9" s="19"/>
    </row>
    <row r="10" spans="2:14" ht="15.75" x14ac:dyDescent="0.25">
      <c r="B10" s="126" t="s">
        <v>63</v>
      </c>
      <c r="C10" s="134" t="s">
        <v>699</v>
      </c>
      <c r="D10" s="226">
        <v>67257821</v>
      </c>
      <c r="E10" s="226">
        <v>154543492</v>
      </c>
      <c r="F10" s="258">
        <v>73603086</v>
      </c>
      <c r="G10" s="258">
        <v>179910111</v>
      </c>
      <c r="H10" s="284">
        <f t="shared" si="0"/>
        <v>109.43424111227154</v>
      </c>
      <c r="I10" s="192">
        <f t="shared" si="0"/>
        <v>116.41390308431751</v>
      </c>
      <c r="K10" s="19"/>
      <c r="L10" s="19"/>
      <c r="M10" s="19"/>
      <c r="N10" s="19"/>
    </row>
    <row r="11" spans="2:14" ht="15.75" x14ac:dyDescent="0.25">
      <c r="B11" s="490" t="s">
        <v>179</v>
      </c>
      <c r="C11" s="490"/>
      <c r="D11" s="227">
        <f>D9+D10</f>
        <v>76393983</v>
      </c>
      <c r="E11" s="227">
        <f>E9+E10</f>
        <v>167671742</v>
      </c>
      <c r="F11" s="269">
        <f>F9+F10</f>
        <v>83719743</v>
      </c>
      <c r="G11" s="269">
        <f>G9+G10</f>
        <v>195468154</v>
      </c>
      <c r="H11" s="268">
        <f t="shared" si="0"/>
        <v>109.58944633113316</v>
      </c>
      <c r="I11" s="238">
        <f t="shared" si="0"/>
        <v>116.57787511982789</v>
      </c>
      <c r="K11" s="19"/>
      <c r="L11" s="19"/>
      <c r="M11" s="19"/>
      <c r="N11" s="19"/>
    </row>
    <row r="12" spans="2:14" s="61" customFormat="1" ht="15.75" x14ac:dyDescent="0.25">
      <c r="B12" s="365"/>
      <c r="C12" s="365"/>
      <c r="D12" s="366"/>
      <c r="E12" s="366"/>
      <c r="F12" s="367"/>
      <c r="G12" s="367"/>
      <c r="H12" s="368"/>
      <c r="I12" s="369"/>
      <c r="K12" s="20"/>
      <c r="L12" s="20"/>
      <c r="M12" s="20"/>
      <c r="N12" s="20"/>
    </row>
    <row r="13" spans="2:14" x14ac:dyDescent="0.25">
      <c r="B13" s="95" t="s">
        <v>693</v>
      </c>
    </row>
    <row r="14" spans="2:14" s="594" customFormat="1" x14ac:dyDescent="0.25">
      <c r="B14" s="593" t="s">
        <v>701</v>
      </c>
    </row>
    <row r="15" spans="2:14" s="594" customFormat="1" x14ac:dyDescent="0.25">
      <c r="B15" s="593" t="s">
        <v>700</v>
      </c>
    </row>
  </sheetData>
  <mergeCells count="9">
    <mergeCell ref="B11:C11"/>
    <mergeCell ref="B4:I4"/>
    <mergeCell ref="B5:B7"/>
    <mergeCell ref="C5:C7"/>
    <mergeCell ref="D5:E5"/>
    <mergeCell ref="F5:G5"/>
    <mergeCell ref="D6:D7"/>
    <mergeCell ref="F6:F7"/>
    <mergeCell ref="H5:I6"/>
  </mergeCells>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workbookViewId="0">
      <selection activeCell="D17" sqref="D17"/>
    </sheetView>
  </sheetViews>
  <sheetFormatPr defaultRowHeight="15" x14ac:dyDescent="0.25"/>
  <cols>
    <col min="1" max="1" width="9.140625" style="77"/>
    <col min="2" max="2" width="10.5703125" style="77" customWidth="1"/>
    <col min="3" max="3" width="14.7109375" style="77" customWidth="1"/>
    <col min="4" max="4" width="17" style="77" customWidth="1"/>
    <col min="5" max="5" width="14.140625" style="77" customWidth="1"/>
    <col min="6" max="6" width="15.7109375" style="77" customWidth="1"/>
    <col min="7" max="7" width="15" style="77" customWidth="1"/>
    <col min="8" max="8" width="14.140625" style="77" customWidth="1"/>
    <col min="9" max="9" width="12.140625" style="77" customWidth="1"/>
    <col min="10" max="10" width="14.42578125" style="77" customWidth="1"/>
    <col min="11" max="11" width="16.28515625" style="77" customWidth="1"/>
    <col min="12" max="16384" width="9.140625" style="77"/>
  </cols>
  <sheetData>
    <row r="3" spans="2:11" ht="15.75" thickBot="1" x14ac:dyDescent="0.3">
      <c r="B3" s="152"/>
      <c r="C3" s="152"/>
      <c r="D3" s="152"/>
      <c r="E3" s="152"/>
      <c r="F3" s="152"/>
      <c r="G3" s="152"/>
      <c r="H3" s="152"/>
      <c r="I3" s="152"/>
      <c r="J3" s="152"/>
      <c r="K3" s="152"/>
    </row>
    <row r="4" spans="2:11" ht="24.95" customHeight="1" thickTop="1" x14ac:dyDescent="0.25">
      <c r="B4" s="521" t="s">
        <v>704</v>
      </c>
      <c r="C4" s="521"/>
      <c r="D4" s="521"/>
      <c r="E4" s="521"/>
      <c r="F4" s="521"/>
      <c r="G4" s="521"/>
      <c r="H4" s="521"/>
      <c r="I4" s="521"/>
      <c r="J4" s="521"/>
      <c r="K4" s="521"/>
    </row>
    <row r="5" spans="2:11" ht="15.75" x14ac:dyDescent="0.25">
      <c r="B5" s="490" t="s">
        <v>158</v>
      </c>
      <c r="C5" s="482" t="s">
        <v>147</v>
      </c>
      <c r="D5" s="482"/>
      <c r="E5" s="482"/>
      <c r="F5" s="482"/>
      <c r="G5" s="482" t="s">
        <v>142</v>
      </c>
      <c r="H5" s="482"/>
      <c r="I5" s="482"/>
      <c r="J5" s="482"/>
      <c r="K5" s="482" t="s">
        <v>696</v>
      </c>
    </row>
    <row r="6" spans="2:11" ht="15.75" x14ac:dyDescent="0.25">
      <c r="B6" s="490"/>
      <c r="C6" s="482" t="s">
        <v>702</v>
      </c>
      <c r="D6" s="482"/>
      <c r="E6" s="482" t="s">
        <v>703</v>
      </c>
      <c r="F6" s="482"/>
      <c r="G6" s="482" t="s">
        <v>702</v>
      </c>
      <c r="H6" s="482"/>
      <c r="I6" s="482" t="s">
        <v>703</v>
      </c>
      <c r="J6" s="482"/>
      <c r="K6" s="482"/>
    </row>
    <row r="7" spans="2:11" ht="15.75" x14ac:dyDescent="0.25">
      <c r="B7" s="490"/>
      <c r="C7" s="482" t="s">
        <v>673</v>
      </c>
      <c r="D7" s="459" t="s">
        <v>687</v>
      </c>
      <c r="E7" s="482" t="s">
        <v>673</v>
      </c>
      <c r="F7" s="459" t="s">
        <v>687</v>
      </c>
      <c r="G7" s="482" t="s">
        <v>673</v>
      </c>
      <c r="H7" s="459" t="s">
        <v>687</v>
      </c>
      <c r="I7" s="482" t="s">
        <v>673</v>
      </c>
      <c r="J7" s="459" t="s">
        <v>687</v>
      </c>
      <c r="K7" s="482"/>
    </row>
    <row r="8" spans="2:11" ht="15.75" x14ac:dyDescent="0.25">
      <c r="B8" s="119">
        <v>1</v>
      </c>
      <c r="C8" s="482"/>
      <c r="D8" s="465" t="s">
        <v>688</v>
      </c>
      <c r="E8" s="482"/>
      <c r="F8" s="465" t="s">
        <v>688</v>
      </c>
      <c r="G8" s="482"/>
      <c r="H8" s="465" t="s">
        <v>688</v>
      </c>
      <c r="I8" s="482"/>
      <c r="J8" s="465" t="s">
        <v>688</v>
      </c>
      <c r="K8" s="119">
        <v>10</v>
      </c>
    </row>
    <row r="9" spans="2:11" ht="15.75" x14ac:dyDescent="0.25">
      <c r="B9" s="126" t="s">
        <v>62</v>
      </c>
      <c r="C9" s="226">
        <v>931967</v>
      </c>
      <c r="D9" s="226">
        <v>691511</v>
      </c>
      <c r="E9" s="258">
        <v>93304</v>
      </c>
      <c r="F9" s="226">
        <v>137489</v>
      </c>
      <c r="G9" s="258">
        <v>1042441</v>
      </c>
      <c r="H9" s="226">
        <v>909776</v>
      </c>
      <c r="I9" s="258">
        <v>121356</v>
      </c>
      <c r="J9" s="226">
        <v>191665</v>
      </c>
      <c r="K9" s="126" t="s">
        <v>42</v>
      </c>
    </row>
    <row r="10" spans="2:11" ht="15.75" x14ac:dyDescent="0.25">
      <c r="B10" s="126" t="s">
        <v>63</v>
      </c>
      <c r="C10" s="226">
        <v>54009</v>
      </c>
      <c r="D10" s="226">
        <v>40639</v>
      </c>
      <c r="E10" s="258">
        <v>6178</v>
      </c>
      <c r="F10" s="226">
        <v>4141</v>
      </c>
      <c r="G10" s="258">
        <v>92977</v>
      </c>
      <c r="H10" s="226">
        <v>82055</v>
      </c>
      <c r="I10" s="258">
        <v>4803</v>
      </c>
      <c r="J10" s="226">
        <v>12727</v>
      </c>
      <c r="K10" s="126" t="s">
        <v>145</v>
      </c>
    </row>
    <row r="11" spans="2:11" ht="15.75" x14ac:dyDescent="0.25">
      <c r="B11" s="126" t="s">
        <v>64</v>
      </c>
      <c r="C11" s="226">
        <v>167916</v>
      </c>
      <c r="D11" s="226">
        <v>107618</v>
      </c>
      <c r="E11" s="258">
        <v>22257</v>
      </c>
      <c r="F11" s="226">
        <v>10910</v>
      </c>
      <c r="G11" s="258">
        <v>199965</v>
      </c>
      <c r="H11" s="226">
        <v>150742</v>
      </c>
      <c r="I11" s="258">
        <v>86221</v>
      </c>
      <c r="J11" s="226">
        <v>18210</v>
      </c>
      <c r="K11" s="126" t="s">
        <v>697</v>
      </c>
    </row>
    <row r="12" spans="2:11" ht="15.75" x14ac:dyDescent="0.25">
      <c r="B12" s="345" t="s">
        <v>179</v>
      </c>
      <c r="C12" s="227">
        <f t="shared" ref="C12:J12" si="0">SUM(C9:C11)</f>
        <v>1153892</v>
      </c>
      <c r="D12" s="227">
        <f t="shared" si="0"/>
        <v>839768</v>
      </c>
      <c r="E12" s="269">
        <f t="shared" si="0"/>
        <v>121739</v>
      </c>
      <c r="F12" s="227">
        <f t="shared" si="0"/>
        <v>152540</v>
      </c>
      <c r="G12" s="269">
        <f t="shared" si="0"/>
        <v>1335383</v>
      </c>
      <c r="H12" s="227">
        <f t="shared" si="0"/>
        <v>1142573</v>
      </c>
      <c r="I12" s="269">
        <f t="shared" si="0"/>
        <v>212380</v>
      </c>
      <c r="J12" s="227">
        <f t="shared" si="0"/>
        <v>222602</v>
      </c>
      <c r="K12" s="357"/>
    </row>
    <row r="14" spans="2:11" x14ac:dyDescent="0.25">
      <c r="B14" s="95" t="s">
        <v>693</v>
      </c>
    </row>
    <row r="15" spans="2:11" x14ac:dyDescent="0.25">
      <c r="C15" s="19"/>
      <c r="D15" s="19"/>
      <c r="E15" s="19"/>
      <c r="F15" s="19"/>
      <c r="G15" s="19"/>
      <c r="H15" s="19"/>
      <c r="I15" s="19"/>
      <c r="J15" s="19"/>
    </row>
    <row r="16" spans="2:11" x14ac:dyDescent="0.25">
      <c r="C16" s="19"/>
      <c r="D16" s="19"/>
      <c r="E16" s="19"/>
      <c r="F16" s="19"/>
      <c r="G16" s="19"/>
      <c r="H16" s="19"/>
      <c r="I16" s="19"/>
      <c r="J16" s="19"/>
    </row>
    <row r="17" spans="3:10" x14ac:dyDescent="0.25">
      <c r="C17" s="19"/>
      <c r="D17" s="19"/>
      <c r="E17" s="19"/>
      <c r="F17" s="19"/>
      <c r="G17" s="19"/>
      <c r="H17" s="19"/>
      <c r="I17" s="19"/>
      <c r="J17" s="19"/>
    </row>
    <row r="18" spans="3:10" x14ac:dyDescent="0.25">
      <c r="C18" s="19"/>
      <c r="D18" s="19"/>
      <c r="E18" s="19"/>
      <c r="F18" s="19"/>
      <c r="G18" s="19"/>
      <c r="H18" s="19"/>
      <c r="I18" s="19"/>
      <c r="J18" s="19"/>
    </row>
  </sheetData>
  <mergeCells count="13">
    <mergeCell ref="B4:K4"/>
    <mergeCell ref="B5:B7"/>
    <mergeCell ref="C5:F5"/>
    <mergeCell ref="G5:J5"/>
    <mergeCell ref="K5:K7"/>
    <mergeCell ref="C6:D6"/>
    <mergeCell ref="E6:F6"/>
    <mergeCell ref="G6:H6"/>
    <mergeCell ref="I6:J6"/>
    <mergeCell ref="C7:C8"/>
    <mergeCell ref="E7:E8"/>
    <mergeCell ref="G7:G8"/>
    <mergeCell ref="I7:I8"/>
  </mergeCells>
  <pageMargins left="0.7" right="0.7" top="0.75" bottom="0.75" header="0.3" footer="0.3"/>
  <ignoredErrors>
    <ignoredError sqref="C12:J12" formulaRange="1"/>
  </ignoredErrors>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0"/>
  <sheetViews>
    <sheetView workbookViewId="0">
      <selection activeCell="F20" sqref="F20"/>
    </sheetView>
  </sheetViews>
  <sheetFormatPr defaultRowHeight="15" x14ac:dyDescent="0.25"/>
  <cols>
    <col min="1" max="1" width="9.140625" style="77"/>
    <col min="2" max="2" width="9.5703125" style="77" customWidth="1"/>
    <col min="3" max="3" width="10.140625" style="77" bestFit="1" customWidth="1"/>
    <col min="4" max="4" width="13.28515625" style="77" customWidth="1"/>
    <col min="5" max="5" width="11.85546875" style="77" customWidth="1"/>
    <col min="6" max="6" width="12.28515625" style="77" customWidth="1"/>
    <col min="7" max="7" width="10.140625" style="77" customWidth="1"/>
    <col min="8" max="8" width="12.7109375" style="77" customWidth="1"/>
    <col min="9" max="9" width="11" style="77" customWidth="1"/>
    <col min="10" max="10" width="13.28515625" style="77" customWidth="1"/>
    <col min="11" max="11" width="17.85546875" style="77" customWidth="1"/>
    <col min="12" max="16384" width="9.140625" style="77"/>
  </cols>
  <sheetData>
    <row r="3" spans="2:11" ht="16.5" thickBot="1" x14ac:dyDescent="0.3">
      <c r="B3" s="152"/>
      <c r="C3" s="152"/>
      <c r="D3" s="152"/>
      <c r="E3" s="152"/>
      <c r="F3" s="152"/>
      <c r="G3" s="358"/>
      <c r="H3" s="152"/>
      <c r="I3" s="152"/>
      <c r="J3" s="152"/>
      <c r="K3" s="152"/>
    </row>
    <row r="4" spans="2:11" ht="24.95" customHeight="1" thickTop="1" x14ac:dyDescent="0.25">
      <c r="B4" s="521" t="s">
        <v>706</v>
      </c>
      <c r="C4" s="521"/>
      <c r="D4" s="521"/>
      <c r="E4" s="521"/>
      <c r="F4" s="521"/>
      <c r="G4" s="521"/>
      <c r="H4" s="521"/>
      <c r="I4" s="521"/>
      <c r="J4" s="521"/>
      <c r="K4" s="521"/>
    </row>
    <row r="5" spans="2:11" ht="15.75" x14ac:dyDescent="0.25">
      <c r="B5" s="490" t="s">
        <v>158</v>
      </c>
      <c r="C5" s="482" t="s">
        <v>147</v>
      </c>
      <c r="D5" s="482"/>
      <c r="E5" s="482"/>
      <c r="F5" s="482"/>
      <c r="G5" s="482" t="s">
        <v>142</v>
      </c>
      <c r="H5" s="482"/>
      <c r="I5" s="482"/>
      <c r="J5" s="482"/>
      <c r="K5" s="482" t="s">
        <v>696</v>
      </c>
    </row>
    <row r="6" spans="2:11" ht="15.75" x14ac:dyDescent="0.25">
      <c r="B6" s="490"/>
      <c r="C6" s="482" t="s">
        <v>702</v>
      </c>
      <c r="D6" s="482"/>
      <c r="E6" s="482" t="s">
        <v>703</v>
      </c>
      <c r="F6" s="482"/>
      <c r="G6" s="482" t="s">
        <v>702</v>
      </c>
      <c r="H6" s="482"/>
      <c r="I6" s="482" t="s">
        <v>703</v>
      </c>
      <c r="J6" s="482"/>
      <c r="K6" s="482"/>
    </row>
    <row r="7" spans="2:11" ht="15.75" x14ac:dyDescent="0.25">
      <c r="B7" s="490"/>
      <c r="C7" s="482" t="s">
        <v>673</v>
      </c>
      <c r="D7" s="459" t="s">
        <v>687</v>
      </c>
      <c r="E7" s="482" t="s">
        <v>673</v>
      </c>
      <c r="F7" s="459" t="s">
        <v>687</v>
      </c>
      <c r="G7" s="482" t="s">
        <v>673</v>
      </c>
      <c r="H7" s="459" t="s">
        <v>687</v>
      </c>
      <c r="I7" s="482" t="s">
        <v>673</v>
      </c>
      <c r="J7" s="459" t="s">
        <v>687</v>
      </c>
      <c r="K7" s="482"/>
    </row>
    <row r="8" spans="2:11" ht="15.75" x14ac:dyDescent="0.25">
      <c r="B8" s="119">
        <v>1</v>
      </c>
      <c r="C8" s="482"/>
      <c r="D8" s="465" t="s">
        <v>688</v>
      </c>
      <c r="E8" s="482"/>
      <c r="F8" s="465" t="s">
        <v>688</v>
      </c>
      <c r="G8" s="482"/>
      <c r="H8" s="465" t="s">
        <v>688</v>
      </c>
      <c r="I8" s="482"/>
      <c r="J8" s="465" t="s">
        <v>688</v>
      </c>
      <c r="K8" s="119">
        <v>10</v>
      </c>
    </row>
    <row r="9" spans="2:11" ht="15.75" x14ac:dyDescent="0.25">
      <c r="B9" s="126" t="s">
        <v>62</v>
      </c>
      <c r="C9" s="226">
        <v>1204959</v>
      </c>
      <c r="D9" s="226">
        <v>668577</v>
      </c>
      <c r="E9" s="258">
        <v>56578</v>
      </c>
      <c r="F9" s="226">
        <v>21287</v>
      </c>
      <c r="G9" s="258">
        <v>2217412</v>
      </c>
      <c r="H9" s="226">
        <v>1217287</v>
      </c>
      <c r="I9" s="258">
        <v>104041</v>
      </c>
      <c r="J9" s="226">
        <v>69740</v>
      </c>
      <c r="K9" s="126" t="s">
        <v>42</v>
      </c>
    </row>
    <row r="10" spans="2:11" ht="15.75" x14ac:dyDescent="0.25">
      <c r="B10" s="126" t="s">
        <v>63</v>
      </c>
      <c r="C10" s="226">
        <v>28213</v>
      </c>
      <c r="D10" s="226">
        <v>9839</v>
      </c>
      <c r="E10" s="258">
        <v>512</v>
      </c>
      <c r="F10" s="226">
        <v>264</v>
      </c>
      <c r="G10" s="258">
        <v>117745</v>
      </c>
      <c r="H10" s="226">
        <v>59937</v>
      </c>
      <c r="I10" s="258">
        <v>3885</v>
      </c>
      <c r="J10" s="226">
        <v>2267</v>
      </c>
      <c r="K10" s="126" t="s">
        <v>145</v>
      </c>
    </row>
    <row r="11" spans="2:11" ht="15.75" x14ac:dyDescent="0.25">
      <c r="B11" s="126" t="s">
        <v>64</v>
      </c>
      <c r="C11" s="226">
        <v>152951</v>
      </c>
      <c r="D11" s="226">
        <v>38792</v>
      </c>
      <c r="E11" s="258">
        <v>13050</v>
      </c>
      <c r="F11" s="226">
        <v>3017</v>
      </c>
      <c r="G11" s="258">
        <v>295278</v>
      </c>
      <c r="H11" s="226">
        <v>120715</v>
      </c>
      <c r="I11" s="258">
        <v>32965</v>
      </c>
      <c r="J11" s="226">
        <v>7850</v>
      </c>
      <c r="K11" s="126" t="s">
        <v>697</v>
      </c>
    </row>
    <row r="12" spans="2:11" ht="15.75" x14ac:dyDescent="0.25">
      <c r="B12" s="345" t="s">
        <v>179</v>
      </c>
      <c r="C12" s="227">
        <f t="shared" ref="C12:J12" si="0">C9+C10+C11</f>
        <v>1386123</v>
      </c>
      <c r="D12" s="227">
        <f t="shared" si="0"/>
        <v>717208</v>
      </c>
      <c r="E12" s="269">
        <f t="shared" si="0"/>
        <v>70140</v>
      </c>
      <c r="F12" s="227">
        <f t="shared" si="0"/>
        <v>24568</v>
      </c>
      <c r="G12" s="269">
        <f t="shared" si="0"/>
        <v>2630435</v>
      </c>
      <c r="H12" s="227">
        <f t="shared" si="0"/>
        <v>1397939</v>
      </c>
      <c r="I12" s="269">
        <f t="shared" si="0"/>
        <v>140891</v>
      </c>
      <c r="J12" s="227">
        <f t="shared" si="0"/>
        <v>79857</v>
      </c>
      <c r="K12" s="357"/>
    </row>
    <row r="14" spans="2:11" x14ac:dyDescent="0.25">
      <c r="B14" s="95" t="s">
        <v>705</v>
      </c>
    </row>
    <row r="17" spans="2:9" x14ac:dyDescent="0.25">
      <c r="B17" s="19"/>
      <c r="C17" s="19"/>
      <c r="D17" s="19"/>
      <c r="E17" s="19"/>
      <c r="F17" s="19"/>
      <c r="G17" s="19"/>
      <c r="H17" s="19"/>
      <c r="I17" s="19"/>
    </row>
    <row r="18" spans="2:9" x14ac:dyDescent="0.25">
      <c r="B18" s="19"/>
      <c r="C18" s="19"/>
      <c r="F18" s="19"/>
      <c r="G18" s="19"/>
    </row>
    <row r="19" spans="2:9" x14ac:dyDescent="0.25">
      <c r="B19" s="19"/>
      <c r="C19" s="19"/>
      <c r="D19" s="19"/>
      <c r="E19" s="19"/>
      <c r="F19" s="19"/>
      <c r="G19" s="19"/>
      <c r="H19" s="19"/>
      <c r="I19" s="19"/>
    </row>
    <row r="20" spans="2:9" x14ac:dyDescent="0.25">
      <c r="B20" s="19"/>
      <c r="C20" s="19"/>
      <c r="D20" s="19"/>
      <c r="E20" s="19"/>
      <c r="F20" s="19"/>
      <c r="G20" s="19"/>
      <c r="H20" s="19"/>
      <c r="I20" s="19"/>
    </row>
  </sheetData>
  <mergeCells count="13">
    <mergeCell ref="B4:K4"/>
    <mergeCell ref="B5:B7"/>
    <mergeCell ref="C5:F5"/>
    <mergeCell ref="G5:J5"/>
    <mergeCell ref="K5:K7"/>
    <mergeCell ref="C6:D6"/>
    <mergeCell ref="E6:F6"/>
    <mergeCell ref="G6:H6"/>
    <mergeCell ref="I6:J6"/>
    <mergeCell ref="C7:C8"/>
    <mergeCell ref="E7:E8"/>
    <mergeCell ref="G7:G8"/>
    <mergeCell ref="I7:I8"/>
  </mergeCell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1"/>
  <sheetViews>
    <sheetView workbookViewId="0">
      <selection activeCell="E18" sqref="E18"/>
    </sheetView>
  </sheetViews>
  <sheetFormatPr defaultRowHeight="15" x14ac:dyDescent="0.25"/>
  <cols>
    <col min="1" max="1" width="9.140625" style="77"/>
    <col min="2" max="2" width="7.5703125" style="77" customWidth="1"/>
    <col min="3" max="3" width="44.42578125" style="77" customWidth="1"/>
    <col min="4" max="4" width="10.5703125" style="77" customWidth="1"/>
    <col min="5" max="5" width="14.42578125" style="77" customWidth="1"/>
    <col min="6" max="6" width="12" style="77" customWidth="1"/>
    <col min="7" max="7" width="15.5703125" style="77" customWidth="1"/>
    <col min="8" max="8" width="10.5703125" style="77" customWidth="1"/>
    <col min="9" max="9" width="11.42578125" style="77" customWidth="1"/>
    <col min="10" max="16384" width="9.140625" style="77"/>
  </cols>
  <sheetData>
    <row r="3" spans="2:9" ht="16.5" thickBot="1" x14ac:dyDescent="0.3">
      <c r="B3" s="359"/>
      <c r="C3" s="152"/>
      <c r="D3" s="152"/>
      <c r="E3" s="152"/>
      <c r="F3" s="152"/>
      <c r="G3" s="152"/>
      <c r="H3" s="152"/>
      <c r="I3" s="358"/>
    </row>
    <row r="4" spans="2:9" ht="24.95" customHeight="1" thickTop="1" x14ac:dyDescent="0.25">
      <c r="B4" s="508" t="s">
        <v>707</v>
      </c>
      <c r="C4" s="508"/>
      <c r="D4" s="508"/>
      <c r="E4" s="508"/>
      <c r="F4" s="508"/>
      <c r="G4" s="508"/>
      <c r="H4" s="508"/>
      <c r="I4" s="508"/>
    </row>
    <row r="5" spans="2:9" ht="15.75" x14ac:dyDescent="0.25">
      <c r="B5" s="482" t="s">
        <v>158</v>
      </c>
      <c r="C5" s="482" t="s">
        <v>176</v>
      </c>
      <c r="D5" s="482" t="s">
        <v>146</v>
      </c>
      <c r="E5" s="482"/>
      <c r="F5" s="482" t="s">
        <v>144</v>
      </c>
      <c r="G5" s="482"/>
      <c r="H5" s="482" t="s">
        <v>186</v>
      </c>
      <c r="I5" s="482"/>
    </row>
    <row r="6" spans="2:9" ht="15.75" x14ac:dyDescent="0.25">
      <c r="B6" s="482"/>
      <c r="C6" s="482"/>
      <c r="D6" s="482" t="s">
        <v>673</v>
      </c>
      <c r="E6" s="459" t="s">
        <v>687</v>
      </c>
      <c r="F6" s="482" t="s">
        <v>673</v>
      </c>
      <c r="G6" s="459" t="s">
        <v>687</v>
      </c>
      <c r="H6" s="456" t="s">
        <v>98</v>
      </c>
      <c r="I6" s="456" t="s">
        <v>153</v>
      </c>
    </row>
    <row r="7" spans="2:9" ht="15.75" x14ac:dyDescent="0.25">
      <c r="B7" s="144">
        <v>1</v>
      </c>
      <c r="C7" s="119">
        <v>2</v>
      </c>
      <c r="D7" s="482"/>
      <c r="E7" s="465" t="s">
        <v>688</v>
      </c>
      <c r="F7" s="482"/>
      <c r="G7" s="465" t="s">
        <v>688</v>
      </c>
      <c r="H7" s="144">
        <v>7</v>
      </c>
      <c r="I7" s="119">
        <v>8</v>
      </c>
    </row>
    <row r="8" spans="2:9" ht="31.5" x14ac:dyDescent="0.25">
      <c r="B8" s="126" t="s">
        <v>62</v>
      </c>
      <c r="C8" s="121" t="s">
        <v>708</v>
      </c>
      <c r="D8" s="192">
        <v>125</v>
      </c>
      <c r="E8" s="226">
        <v>7967</v>
      </c>
      <c r="F8" s="284">
        <v>19</v>
      </c>
      <c r="G8" s="258">
        <v>8618</v>
      </c>
      <c r="H8" s="267">
        <f>F8/D8*100</f>
        <v>15.2</v>
      </c>
      <c r="I8" s="192">
        <f>G8/E8*100</f>
        <v>108.17120622568093</v>
      </c>
    </row>
    <row r="9" spans="2:9" ht="15.75" x14ac:dyDescent="0.25">
      <c r="B9" s="126" t="s">
        <v>63</v>
      </c>
      <c r="C9" s="121" t="s">
        <v>709</v>
      </c>
      <c r="D9" s="192">
        <v>264689</v>
      </c>
      <c r="E9" s="226">
        <v>13012873</v>
      </c>
      <c r="F9" s="284">
        <v>299913</v>
      </c>
      <c r="G9" s="258">
        <v>14969049</v>
      </c>
      <c r="H9" s="267">
        <f t="shared" ref="H9:I11" si="0">F9/D9*100</f>
        <v>113.3076931795428</v>
      </c>
      <c r="I9" s="249">
        <f t="shared" si="0"/>
        <v>115.03262192753283</v>
      </c>
    </row>
    <row r="10" spans="2:9" ht="15.75" x14ac:dyDescent="0.25">
      <c r="B10" s="126" t="s">
        <v>64</v>
      </c>
      <c r="C10" s="121" t="s">
        <v>710</v>
      </c>
      <c r="D10" s="192">
        <v>241</v>
      </c>
      <c r="E10" s="226">
        <v>15389</v>
      </c>
      <c r="F10" s="284">
        <v>764</v>
      </c>
      <c r="G10" s="258">
        <v>88436</v>
      </c>
      <c r="H10" s="267">
        <f t="shared" si="0"/>
        <v>317.01244813278009</v>
      </c>
      <c r="I10" s="249">
        <f>G10/E10*100</f>
        <v>574.67021898758856</v>
      </c>
    </row>
    <row r="11" spans="2:9" ht="15.75" x14ac:dyDescent="0.25">
      <c r="B11" s="490" t="s">
        <v>179</v>
      </c>
      <c r="C11" s="490"/>
      <c r="D11" s="238">
        <f>SUM(D8:D10)</f>
        <v>265055</v>
      </c>
      <c r="E11" s="227">
        <f t="shared" ref="E11:G11" si="1">SUM(E8:E10)</f>
        <v>13036229</v>
      </c>
      <c r="F11" s="238">
        <f t="shared" si="1"/>
        <v>300696</v>
      </c>
      <c r="G11" s="227">
        <f t="shared" si="1"/>
        <v>15066103</v>
      </c>
      <c r="H11" s="253">
        <f t="shared" si="0"/>
        <v>113.44664314953501</v>
      </c>
      <c r="I11" s="250">
        <f t="shared" si="0"/>
        <v>115.57102134367231</v>
      </c>
    </row>
  </sheetData>
  <mergeCells count="9">
    <mergeCell ref="B11:C11"/>
    <mergeCell ref="B4:I4"/>
    <mergeCell ref="B5:B6"/>
    <mergeCell ref="C5:C6"/>
    <mergeCell ref="D5:E5"/>
    <mergeCell ref="F5:G5"/>
    <mergeCell ref="H5:I5"/>
    <mergeCell ref="D6:D7"/>
    <mergeCell ref="F6:F7"/>
  </mergeCells>
  <pageMargins left="0.7" right="0.7" top="0.75" bottom="0.75" header="0.3" footer="0.3"/>
  <ignoredErrors>
    <ignoredError sqref="D11:G11" formulaRange="1"/>
    <ignoredError sqref="H10:H11 H8:H9 I8:I11" evalError="1"/>
  </ignoredErrors>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1"/>
  <sheetViews>
    <sheetView workbookViewId="0">
      <selection activeCell="E13" sqref="E13"/>
    </sheetView>
  </sheetViews>
  <sheetFormatPr defaultRowHeight="15" x14ac:dyDescent="0.25"/>
  <cols>
    <col min="1" max="1" width="9.140625" style="77"/>
    <col min="2" max="2" width="6.85546875" style="77" customWidth="1"/>
    <col min="3" max="3" width="43.140625" style="77" customWidth="1"/>
    <col min="4" max="4" width="9.140625" style="77"/>
    <col min="5" max="5" width="16.5703125" style="77" customWidth="1"/>
    <col min="6" max="6" width="12.42578125" style="77" customWidth="1"/>
    <col min="7" max="7" width="14.28515625" style="77" customWidth="1"/>
    <col min="8" max="8" width="9.140625" style="77"/>
    <col min="9" max="9" width="9.7109375" style="77" customWidth="1"/>
    <col min="10" max="16384" width="9.140625" style="77"/>
  </cols>
  <sheetData>
    <row r="3" spans="2:10" ht="16.5" thickBot="1" x14ac:dyDescent="0.3">
      <c r="B3" s="152"/>
      <c r="C3" s="152"/>
      <c r="D3" s="152"/>
      <c r="E3" s="152"/>
      <c r="F3" s="152"/>
      <c r="G3" s="152"/>
      <c r="H3" s="152"/>
      <c r="I3" s="358"/>
    </row>
    <row r="4" spans="2:10" ht="24.95" customHeight="1" thickTop="1" x14ac:dyDescent="0.25">
      <c r="B4" s="508" t="s">
        <v>711</v>
      </c>
      <c r="C4" s="508"/>
      <c r="D4" s="508"/>
      <c r="E4" s="508"/>
      <c r="F4" s="508"/>
      <c r="G4" s="508"/>
      <c r="H4" s="508"/>
      <c r="I4" s="508"/>
    </row>
    <row r="5" spans="2:10" ht="15.75" x14ac:dyDescent="0.25">
      <c r="B5" s="482" t="s">
        <v>158</v>
      </c>
      <c r="C5" s="482" t="s">
        <v>176</v>
      </c>
      <c r="D5" s="482" t="s">
        <v>141</v>
      </c>
      <c r="E5" s="482"/>
      <c r="F5" s="482" t="s">
        <v>144</v>
      </c>
      <c r="G5" s="482"/>
      <c r="H5" s="482" t="s">
        <v>186</v>
      </c>
      <c r="I5" s="482"/>
    </row>
    <row r="6" spans="2:10" ht="15.75" x14ac:dyDescent="0.25">
      <c r="B6" s="482"/>
      <c r="C6" s="482"/>
      <c r="D6" s="482" t="s">
        <v>673</v>
      </c>
      <c r="E6" s="459" t="s">
        <v>687</v>
      </c>
      <c r="F6" s="482" t="s">
        <v>673</v>
      </c>
      <c r="G6" s="459" t="s">
        <v>687</v>
      </c>
      <c r="H6" s="456" t="s">
        <v>98</v>
      </c>
      <c r="I6" s="456" t="s">
        <v>153</v>
      </c>
    </row>
    <row r="7" spans="2:10" ht="15.75" x14ac:dyDescent="0.25">
      <c r="B7" s="144">
        <v>1</v>
      </c>
      <c r="C7" s="119">
        <v>2</v>
      </c>
      <c r="D7" s="482"/>
      <c r="E7" s="465" t="s">
        <v>688</v>
      </c>
      <c r="F7" s="482"/>
      <c r="G7" s="465" t="s">
        <v>688</v>
      </c>
      <c r="H7" s="144">
        <v>7</v>
      </c>
      <c r="I7" s="119">
        <v>8</v>
      </c>
    </row>
    <row r="8" spans="2:10" ht="31.5" x14ac:dyDescent="0.25">
      <c r="B8" s="126" t="s">
        <v>62</v>
      </c>
      <c r="C8" s="121" t="s">
        <v>708</v>
      </c>
      <c r="D8" s="192">
        <v>4</v>
      </c>
      <c r="E8" s="226">
        <v>2987</v>
      </c>
      <c r="F8" s="284">
        <v>18</v>
      </c>
      <c r="G8" s="258">
        <v>8427</v>
      </c>
      <c r="H8" s="267">
        <f>F8/D8*100</f>
        <v>450</v>
      </c>
      <c r="I8" s="249">
        <f>G8/E8*100</f>
        <v>282.1225309675259</v>
      </c>
    </row>
    <row r="9" spans="2:10" ht="15.75" x14ac:dyDescent="0.25">
      <c r="B9" s="126" t="s">
        <v>63</v>
      </c>
      <c r="C9" s="121" t="s">
        <v>709</v>
      </c>
      <c r="D9" s="192">
        <v>80</v>
      </c>
      <c r="E9" s="226">
        <v>29108</v>
      </c>
      <c r="F9" s="284">
        <v>54</v>
      </c>
      <c r="G9" s="258">
        <v>7176</v>
      </c>
      <c r="H9" s="267">
        <f>F9/D9*100</f>
        <v>67.5</v>
      </c>
      <c r="I9" s="249">
        <f t="shared" ref="H9:I11" si="0">G9/E9*100</f>
        <v>24.653016352892678</v>
      </c>
    </row>
    <row r="10" spans="2:10" ht="15.75" x14ac:dyDescent="0.25">
      <c r="B10" s="126" t="s">
        <v>64</v>
      </c>
      <c r="C10" s="121" t="s">
        <v>710</v>
      </c>
      <c r="D10" s="192">
        <v>162</v>
      </c>
      <c r="E10" s="226">
        <v>11679</v>
      </c>
      <c r="F10" s="284">
        <v>749</v>
      </c>
      <c r="G10" s="258">
        <v>86164</v>
      </c>
      <c r="H10" s="267">
        <f t="shared" si="0"/>
        <v>462.34567901234567</v>
      </c>
      <c r="I10" s="249">
        <f t="shared" si="0"/>
        <v>737.76864457573424</v>
      </c>
    </row>
    <row r="11" spans="2:10" ht="15.75" x14ac:dyDescent="0.25">
      <c r="B11" s="490" t="s">
        <v>179</v>
      </c>
      <c r="C11" s="490"/>
      <c r="D11" s="238">
        <f>SUM(D8:D10)</f>
        <v>246</v>
      </c>
      <c r="E11" s="227">
        <f t="shared" ref="E11:G11" si="1">SUM(E8:E10)</f>
        <v>43774</v>
      </c>
      <c r="F11" s="238">
        <f t="shared" si="1"/>
        <v>821</v>
      </c>
      <c r="G11" s="227">
        <f t="shared" si="1"/>
        <v>101767</v>
      </c>
      <c r="H11" s="253">
        <f t="shared" si="0"/>
        <v>333.73983739837399</v>
      </c>
      <c r="I11" s="250">
        <f t="shared" si="0"/>
        <v>232.48275231872802</v>
      </c>
      <c r="J11" s="19"/>
    </row>
  </sheetData>
  <mergeCells count="9">
    <mergeCell ref="B11:C11"/>
    <mergeCell ref="B4:I4"/>
    <mergeCell ref="B5:B6"/>
    <mergeCell ref="C5:C6"/>
    <mergeCell ref="D5:E5"/>
    <mergeCell ref="F5:G5"/>
    <mergeCell ref="H5:I5"/>
    <mergeCell ref="D6:D7"/>
    <mergeCell ref="F6:F7"/>
  </mergeCells>
  <pageMargins left="0.7" right="0.7" top="0.75" bottom="0.75" header="0.3" footer="0.3"/>
  <ignoredErrors>
    <ignoredError sqref="D11:G11" formulaRange="1"/>
  </ignoredErrors>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0"/>
  <sheetViews>
    <sheetView workbookViewId="0">
      <selection activeCell="C14" sqref="C14"/>
    </sheetView>
  </sheetViews>
  <sheetFormatPr defaultRowHeight="15" x14ac:dyDescent="0.25"/>
  <cols>
    <col min="1" max="1" width="9.140625" style="77"/>
    <col min="2" max="2" width="6.140625" style="77" customWidth="1"/>
    <col min="3" max="3" width="40.7109375" style="77" customWidth="1"/>
    <col min="4" max="4" width="9.140625" style="77"/>
    <col min="5" max="5" width="15.28515625" style="77" customWidth="1"/>
    <col min="6" max="6" width="9.140625" style="77"/>
    <col min="7" max="7" width="14" style="77" customWidth="1"/>
    <col min="8" max="16384" width="9.140625" style="77"/>
  </cols>
  <sheetData>
    <row r="3" spans="2:9" ht="16.5" thickBot="1" x14ac:dyDescent="0.3">
      <c r="B3" s="152"/>
      <c r="C3" s="152"/>
      <c r="D3" s="152"/>
      <c r="E3" s="152"/>
      <c r="F3" s="152"/>
      <c r="G3" s="152"/>
      <c r="H3" s="152"/>
      <c r="I3" s="358"/>
    </row>
    <row r="4" spans="2:9" ht="24.95" customHeight="1" thickTop="1" x14ac:dyDescent="0.25">
      <c r="B4" s="508" t="s">
        <v>712</v>
      </c>
      <c r="C4" s="508"/>
      <c r="D4" s="508"/>
      <c r="E4" s="508"/>
      <c r="F4" s="508"/>
      <c r="G4" s="508"/>
      <c r="H4" s="508"/>
      <c r="I4" s="508"/>
    </row>
    <row r="5" spans="2:9" ht="15.75" x14ac:dyDescent="0.25">
      <c r="B5" s="482" t="s">
        <v>158</v>
      </c>
      <c r="C5" s="482" t="s">
        <v>176</v>
      </c>
      <c r="D5" s="482" t="s">
        <v>141</v>
      </c>
      <c r="E5" s="482"/>
      <c r="F5" s="482" t="s">
        <v>142</v>
      </c>
      <c r="G5" s="482"/>
      <c r="H5" s="482" t="s">
        <v>186</v>
      </c>
      <c r="I5" s="482"/>
    </row>
    <row r="6" spans="2:9" ht="15.75" x14ac:dyDescent="0.25">
      <c r="B6" s="482"/>
      <c r="C6" s="482"/>
      <c r="D6" s="482" t="s">
        <v>673</v>
      </c>
      <c r="E6" s="459" t="s">
        <v>687</v>
      </c>
      <c r="F6" s="482" t="s">
        <v>673</v>
      </c>
      <c r="G6" s="459" t="s">
        <v>687</v>
      </c>
      <c r="H6" s="456" t="s">
        <v>98</v>
      </c>
      <c r="I6" s="456" t="s">
        <v>154</v>
      </c>
    </row>
    <row r="7" spans="2:9" ht="15.75" x14ac:dyDescent="0.25">
      <c r="B7" s="144">
        <v>1</v>
      </c>
      <c r="C7" s="119">
        <v>2</v>
      </c>
      <c r="D7" s="482"/>
      <c r="E7" s="465" t="s">
        <v>688</v>
      </c>
      <c r="F7" s="482"/>
      <c r="G7" s="465" t="s">
        <v>688</v>
      </c>
      <c r="H7" s="144">
        <v>7</v>
      </c>
      <c r="I7" s="119">
        <v>8</v>
      </c>
    </row>
    <row r="8" spans="2:9" ht="31.5" x14ac:dyDescent="0.25">
      <c r="B8" s="126" t="s">
        <v>62</v>
      </c>
      <c r="C8" s="121" t="s">
        <v>713</v>
      </c>
      <c r="D8" s="192">
        <v>0</v>
      </c>
      <c r="E8" s="226">
        <v>0</v>
      </c>
      <c r="F8" s="284">
        <v>1</v>
      </c>
      <c r="G8" s="258">
        <v>1</v>
      </c>
      <c r="H8" s="267" t="s">
        <v>23</v>
      </c>
      <c r="I8" s="249" t="s">
        <v>23</v>
      </c>
    </row>
    <row r="9" spans="2:9" ht="32.25" customHeight="1" x14ac:dyDescent="0.25">
      <c r="B9" s="126" t="s">
        <v>63</v>
      </c>
      <c r="C9" s="121" t="s">
        <v>714</v>
      </c>
      <c r="D9" s="192">
        <v>386</v>
      </c>
      <c r="E9" s="226">
        <v>1481</v>
      </c>
      <c r="F9" s="284">
        <v>234</v>
      </c>
      <c r="G9" s="258">
        <v>333</v>
      </c>
      <c r="H9" s="284">
        <f t="shared" ref="H9:I10" si="0">F9/D9*100</f>
        <v>60.62176165803109</v>
      </c>
      <c r="I9" s="249">
        <f t="shared" si="0"/>
        <v>22.484807562457799</v>
      </c>
    </row>
    <row r="10" spans="2:9" ht="15.75" x14ac:dyDescent="0.25">
      <c r="B10" s="345"/>
      <c r="C10" s="344" t="s">
        <v>179</v>
      </c>
      <c r="D10" s="238">
        <f>SUM(D8:D9)</f>
        <v>386</v>
      </c>
      <c r="E10" s="227">
        <f t="shared" ref="E10:G10" si="1">SUM(E8:E9)</f>
        <v>1481</v>
      </c>
      <c r="F10" s="238">
        <f t="shared" si="1"/>
        <v>235</v>
      </c>
      <c r="G10" s="227">
        <f t="shared" si="1"/>
        <v>334</v>
      </c>
      <c r="H10" s="268">
        <f t="shared" si="0"/>
        <v>60.880829015544045</v>
      </c>
      <c r="I10" s="250">
        <f t="shared" si="0"/>
        <v>22.552329507089805</v>
      </c>
    </row>
  </sheetData>
  <mergeCells count="8">
    <mergeCell ref="B4:I4"/>
    <mergeCell ref="B5:B6"/>
    <mergeCell ref="C5:C6"/>
    <mergeCell ref="D5:E5"/>
    <mergeCell ref="F5:G5"/>
    <mergeCell ref="H5:I5"/>
    <mergeCell ref="D6:D7"/>
    <mergeCell ref="F6:F7"/>
  </mergeCells>
  <pageMargins left="0.7" right="0.7" top="0.75" bottom="0.75" header="0.3" footer="0.3"/>
  <ignoredErrors>
    <ignoredError sqref="D10:G10" formulaRange="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workbookViewId="0">
      <selection activeCell="C15" sqref="C15"/>
    </sheetView>
  </sheetViews>
  <sheetFormatPr defaultColWidth="9.140625" defaultRowHeight="15" x14ac:dyDescent="0.25"/>
  <cols>
    <col min="1" max="1" width="9.140625" style="11"/>
    <col min="2" max="2" width="7.7109375" style="11" customWidth="1"/>
    <col min="3" max="3" width="33.140625" style="11" customWidth="1"/>
    <col min="4" max="4" width="15.42578125" style="11" customWidth="1"/>
    <col min="5" max="5" width="13.140625" style="11" customWidth="1"/>
    <col min="6" max="6" width="14.28515625" style="11" customWidth="1"/>
    <col min="7" max="7" width="14.85546875" style="11" customWidth="1"/>
    <col min="8" max="8" width="15.42578125" style="11" customWidth="1"/>
    <col min="9" max="9" width="14.140625" style="11" customWidth="1"/>
    <col min="10" max="10" width="14.85546875" style="11" customWidth="1"/>
    <col min="11" max="11" width="14" style="11" customWidth="1"/>
    <col min="12" max="16384" width="9.140625" style="11"/>
  </cols>
  <sheetData>
    <row r="2" spans="2:13" ht="15.75" x14ac:dyDescent="0.25">
      <c r="C2" s="22"/>
      <c r="D2" s="28"/>
      <c r="E2" s="28"/>
      <c r="F2" s="28"/>
      <c r="G2" s="28"/>
      <c r="H2" s="28"/>
      <c r="I2" s="28"/>
      <c r="J2" s="28"/>
      <c r="K2" s="28"/>
    </row>
    <row r="3" spans="2:13" ht="16.5" thickBot="1" x14ac:dyDescent="0.3">
      <c r="B3" s="101"/>
      <c r="C3" s="102"/>
      <c r="D3" s="102"/>
      <c r="E3" s="102"/>
      <c r="F3" s="102"/>
      <c r="G3" s="102"/>
      <c r="H3" s="102"/>
      <c r="I3" s="102"/>
      <c r="J3" s="102"/>
      <c r="K3" s="102"/>
    </row>
    <row r="4" spans="2:13" ht="24.95" customHeight="1" thickTop="1" x14ac:dyDescent="0.25">
      <c r="B4" s="491" t="s">
        <v>205</v>
      </c>
      <c r="C4" s="491"/>
      <c r="D4" s="491"/>
      <c r="E4" s="491"/>
      <c r="F4" s="491"/>
      <c r="G4" s="491"/>
      <c r="H4" s="491"/>
      <c r="I4" s="491"/>
      <c r="J4" s="491"/>
      <c r="K4" s="491"/>
    </row>
    <row r="5" spans="2:13" ht="18" customHeight="1" x14ac:dyDescent="0.25">
      <c r="B5" s="490" t="s">
        <v>158</v>
      </c>
      <c r="C5" s="492" t="s">
        <v>206</v>
      </c>
      <c r="D5" s="492" t="s">
        <v>55</v>
      </c>
      <c r="E5" s="492"/>
      <c r="F5" s="492" t="s">
        <v>112</v>
      </c>
      <c r="G5" s="492"/>
      <c r="H5" s="492" t="s">
        <v>137</v>
      </c>
      <c r="I5" s="492"/>
      <c r="J5" s="492" t="s">
        <v>186</v>
      </c>
      <c r="K5" s="492"/>
    </row>
    <row r="6" spans="2:13" ht="31.5" x14ac:dyDescent="0.25">
      <c r="B6" s="490"/>
      <c r="C6" s="492"/>
      <c r="D6" s="474" t="s">
        <v>207</v>
      </c>
      <c r="E6" s="474" t="s">
        <v>188</v>
      </c>
      <c r="F6" s="474" t="s">
        <v>207</v>
      </c>
      <c r="G6" s="474" t="s">
        <v>188</v>
      </c>
      <c r="H6" s="474" t="s">
        <v>207</v>
      </c>
      <c r="I6" s="474" t="s">
        <v>188</v>
      </c>
      <c r="J6" s="123" t="s">
        <v>98</v>
      </c>
      <c r="K6" s="123" t="s">
        <v>99</v>
      </c>
    </row>
    <row r="7" spans="2:13" x14ac:dyDescent="0.25">
      <c r="B7" s="124">
        <v>1</v>
      </c>
      <c r="C7" s="125">
        <v>2</v>
      </c>
      <c r="D7" s="125">
        <v>3</v>
      </c>
      <c r="E7" s="125">
        <v>4</v>
      </c>
      <c r="F7" s="125">
        <v>5</v>
      </c>
      <c r="G7" s="125">
        <v>6</v>
      </c>
      <c r="H7" s="125">
        <v>7</v>
      </c>
      <c r="I7" s="125">
        <v>8</v>
      </c>
      <c r="J7" s="125">
        <v>9</v>
      </c>
      <c r="K7" s="125">
        <v>10</v>
      </c>
    </row>
    <row r="8" spans="2:13" ht="16.5" customHeight="1" x14ac:dyDescent="0.25">
      <c r="B8" s="126" t="s">
        <v>62</v>
      </c>
      <c r="C8" s="531" t="s">
        <v>208</v>
      </c>
      <c r="D8" s="128">
        <v>4125</v>
      </c>
      <c r="E8" s="129">
        <f>D8/D$12*100</f>
        <v>61.946238173899978</v>
      </c>
      <c r="F8" s="128">
        <v>4088</v>
      </c>
      <c r="G8" s="129">
        <f>F8/F$12*100</f>
        <v>62.680159460288252</v>
      </c>
      <c r="H8" s="128">
        <v>4090</v>
      </c>
      <c r="I8" s="129">
        <f>H8/H$12*100</f>
        <v>63.588308457711442</v>
      </c>
      <c r="J8" s="130">
        <f>F8/D8*100</f>
        <v>99.103030303030309</v>
      </c>
      <c r="K8" s="130">
        <f>H8/F8*100</f>
        <v>100.04892367906066</v>
      </c>
    </row>
    <row r="9" spans="2:13" ht="30.75" customHeight="1" x14ac:dyDescent="0.25">
      <c r="B9" s="126" t="s">
        <v>63</v>
      </c>
      <c r="C9" s="531" t="s">
        <v>209</v>
      </c>
      <c r="D9" s="128">
        <v>485</v>
      </c>
      <c r="E9" s="129">
        <f t="shared" ref="E9:E11" si="0">D9/D$12*100</f>
        <v>7.2833758822646049</v>
      </c>
      <c r="F9" s="128">
        <v>453</v>
      </c>
      <c r="G9" s="129">
        <f t="shared" ref="G9:G11" si="1">F9/F$12*100</f>
        <v>6.9457221711131556</v>
      </c>
      <c r="H9" s="128">
        <v>413</v>
      </c>
      <c r="I9" s="129">
        <f t="shared" ref="I9:I11" si="2">H9/H$12*100</f>
        <v>6.4210199004975124</v>
      </c>
      <c r="J9" s="130">
        <f t="shared" ref="J9:J12" si="3">F9/D9*100</f>
        <v>93.402061855670098</v>
      </c>
      <c r="K9" s="130">
        <f t="shared" ref="K9:K12" si="4">H9/F9*100</f>
        <v>91.169977924944817</v>
      </c>
    </row>
    <row r="10" spans="2:13" ht="16.5" customHeight="1" x14ac:dyDescent="0.25">
      <c r="B10" s="126" t="s">
        <v>64</v>
      </c>
      <c r="C10" s="531" t="s">
        <v>210</v>
      </c>
      <c r="D10" s="128">
        <v>2041</v>
      </c>
      <c r="E10" s="129">
        <f t="shared" si="0"/>
        <v>30.650247784952693</v>
      </c>
      <c r="F10" s="128">
        <v>1975</v>
      </c>
      <c r="G10" s="129">
        <f t="shared" si="1"/>
        <v>30.282122048451392</v>
      </c>
      <c r="H10" s="128">
        <v>1924</v>
      </c>
      <c r="I10" s="129">
        <f t="shared" si="2"/>
        <v>29.912935323383081</v>
      </c>
      <c r="J10" s="130">
        <f t="shared" si="3"/>
        <v>96.766291033806965</v>
      </c>
      <c r="K10" s="130">
        <f t="shared" si="4"/>
        <v>97.417721518987349</v>
      </c>
    </row>
    <row r="11" spans="2:13" ht="16.5" customHeight="1" x14ac:dyDescent="0.25">
      <c r="B11" s="126" t="s">
        <v>65</v>
      </c>
      <c r="C11" s="531" t="s">
        <v>211</v>
      </c>
      <c r="D11" s="128">
        <v>8</v>
      </c>
      <c r="E11" s="129">
        <f t="shared" si="0"/>
        <v>0.12013815888271512</v>
      </c>
      <c r="F11" s="128">
        <v>6</v>
      </c>
      <c r="G11" s="129">
        <f t="shared" si="1"/>
        <v>9.1996320147194111E-2</v>
      </c>
      <c r="H11" s="128">
        <v>5</v>
      </c>
      <c r="I11" s="129">
        <f t="shared" si="2"/>
        <v>7.7736318407960206E-2</v>
      </c>
      <c r="J11" s="130">
        <f t="shared" si="3"/>
        <v>75</v>
      </c>
      <c r="K11" s="130">
        <f t="shared" si="4"/>
        <v>83.333333333333343</v>
      </c>
    </row>
    <row r="12" spans="2:13" ht="20.25" customHeight="1" x14ac:dyDescent="0.25">
      <c r="B12" s="492" t="s">
        <v>179</v>
      </c>
      <c r="C12" s="492"/>
      <c r="D12" s="131">
        <f t="shared" ref="D12:I12" si="5">SUM(D8:D11)</f>
        <v>6659</v>
      </c>
      <c r="E12" s="132">
        <f t="shared" si="5"/>
        <v>99.999999999999986</v>
      </c>
      <c r="F12" s="131">
        <f t="shared" si="5"/>
        <v>6522</v>
      </c>
      <c r="G12" s="132">
        <f t="shared" si="5"/>
        <v>100</v>
      </c>
      <c r="H12" s="131">
        <f t="shared" si="5"/>
        <v>6432</v>
      </c>
      <c r="I12" s="132">
        <f t="shared" si="5"/>
        <v>100</v>
      </c>
      <c r="J12" s="132">
        <f t="shared" si="3"/>
        <v>97.942634029133501</v>
      </c>
      <c r="K12" s="132">
        <f t="shared" si="4"/>
        <v>98.620055197792084</v>
      </c>
      <c r="M12" s="20"/>
    </row>
    <row r="14" spans="2:13" x14ac:dyDescent="0.25">
      <c r="H14" s="20"/>
    </row>
    <row r="15" spans="2:13" x14ac:dyDescent="0.25">
      <c r="D15" s="61"/>
      <c r="E15" s="61"/>
      <c r="F15" s="61"/>
      <c r="G15" s="61"/>
      <c r="H15" s="61"/>
      <c r="I15" s="61"/>
      <c r="J15" s="61"/>
      <c r="K15" s="61"/>
    </row>
  </sheetData>
  <mergeCells count="8">
    <mergeCell ref="B5:B6"/>
    <mergeCell ref="B4:K4"/>
    <mergeCell ref="B12:C12"/>
    <mergeCell ref="C5:C6"/>
    <mergeCell ref="J5:K5"/>
    <mergeCell ref="F5:G5"/>
    <mergeCell ref="H5:I5"/>
    <mergeCell ref="D5:E5"/>
  </mergeCells>
  <pageMargins left="0.7" right="0.7" top="0.75" bottom="0.75" header="0.3" footer="0.3"/>
  <pageSetup orientation="portrait" r:id="rId1"/>
  <ignoredErrors>
    <ignoredError sqref="D12 F12 H12"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
  <sheetViews>
    <sheetView workbookViewId="0">
      <selection activeCell="C10" sqref="C10"/>
    </sheetView>
  </sheetViews>
  <sheetFormatPr defaultColWidth="9.140625" defaultRowHeight="15" x14ac:dyDescent="0.25"/>
  <cols>
    <col min="1" max="1" width="9.140625" style="11"/>
    <col min="2" max="2" width="17.42578125" style="11" customWidth="1"/>
    <col min="3" max="3" width="13.140625" style="11" customWidth="1"/>
    <col min="4" max="4" width="20.85546875" style="11" customWidth="1"/>
    <col min="5" max="5" width="13.85546875" style="11" customWidth="1"/>
    <col min="6" max="6" width="14.42578125" style="11" customWidth="1"/>
    <col min="7" max="7" width="18.140625" style="11" customWidth="1"/>
    <col min="8" max="8" width="15.85546875" style="11" customWidth="1"/>
    <col min="9" max="9" width="17.140625" style="11" customWidth="1"/>
    <col min="10" max="10" width="19" style="11" customWidth="1"/>
    <col min="11" max="16384" width="9.140625" style="11"/>
  </cols>
  <sheetData>
    <row r="2" spans="2:12" ht="15.75" x14ac:dyDescent="0.25">
      <c r="B2" s="27"/>
      <c r="C2" s="16"/>
      <c r="D2" s="16"/>
      <c r="E2" s="16"/>
      <c r="F2" s="16"/>
      <c r="G2" s="16"/>
      <c r="H2" s="16"/>
      <c r="I2" s="16"/>
      <c r="J2" s="16"/>
    </row>
    <row r="3" spans="2:12" ht="16.5" thickBot="1" x14ac:dyDescent="0.3">
      <c r="B3" s="103" t="s">
        <v>2</v>
      </c>
      <c r="C3" s="100"/>
      <c r="D3" s="100"/>
      <c r="E3" s="100"/>
      <c r="F3" s="100"/>
      <c r="G3" s="100"/>
      <c r="H3" s="100"/>
      <c r="I3" s="104"/>
      <c r="J3" s="105" t="s">
        <v>184</v>
      </c>
    </row>
    <row r="4" spans="2:12" ht="24.95" customHeight="1" thickTop="1" x14ac:dyDescent="0.25">
      <c r="B4" s="493" t="s">
        <v>212</v>
      </c>
      <c r="C4" s="493"/>
      <c r="D4" s="493"/>
      <c r="E4" s="493"/>
      <c r="F4" s="493"/>
      <c r="G4" s="493"/>
      <c r="H4" s="493"/>
      <c r="I4" s="493"/>
      <c r="J4" s="493"/>
    </row>
    <row r="5" spans="2:12" ht="15.75" x14ac:dyDescent="0.25">
      <c r="B5" s="492" t="s">
        <v>54</v>
      </c>
      <c r="C5" s="492"/>
      <c r="D5" s="492"/>
      <c r="E5" s="492" t="s">
        <v>111</v>
      </c>
      <c r="F5" s="492"/>
      <c r="G5" s="492"/>
      <c r="H5" s="492" t="s">
        <v>136</v>
      </c>
      <c r="I5" s="492"/>
      <c r="J5" s="492"/>
    </row>
    <row r="6" spans="2:12" ht="31.5" x14ac:dyDescent="0.25">
      <c r="B6" s="476" t="s">
        <v>207</v>
      </c>
      <c r="C6" s="476" t="s">
        <v>213</v>
      </c>
      <c r="D6" s="476" t="s">
        <v>214</v>
      </c>
      <c r="E6" s="476" t="s">
        <v>207</v>
      </c>
      <c r="F6" s="476" t="s">
        <v>213</v>
      </c>
      <c r="G6" s="476" t="s">
        <v>214</v>
      </c>
      <c r="H6" s="476" t="s">
        <v>207</v>
      </c>
      <c r="I6" s="476" t="s">
        <v>213</v>
      </c>
      <c r="J6" s="476" t="s">
        <v>214</v>
      </c>
    </row>
    <row r="7" spans="2:12" x14ac:dyDescent="0.25">
      <c r="B7" s="125">
        <v>1</v>
      </c>
      <c r="C7" s="125">
        <v>2</v>
      </c>
      <c r="D7" s="125">
        <v>3</v>
      </c>
      <c r="E7" s="125">
        <v>4</v>
      </c>
      <c r="F7" s="125">
        <v>5</v>
      </c>
      <c r="G7" s="125">
        <v>6</v>
      </c>
      <c r="H7" s="125">
        <v>7</v>
      </c>
      <c r="I7" s="125">
        <v>8</v>
      </c>
      <c r="J7" s="125">
        <v>9</v>
      </c>
    </row>
    <row r="8" spans="2:12" ht="15.75" x14ac:dyDescent="0.25">
      <c r="B8" s="133">
        <v>6659</v>
      </c>
      <c r="C8" s="133">
        <v>24217016</v>
      </c>
      <c r="D8" s="133">
        <f>C8/B8</f>
        <v>3636.7346448415678</v>
      </c>
      <c r="E8" s="133">
        <v>6522</v>
      </c>
      <c r="F8" s="133">
        <v>24396438</v>
      </c>
      <c r="G8" s="133">
        <f>F8/E8</f>
        <v>3740.63753449862</v>
      </c>
      <c r="H8" s="133">
        <v>6432</v>
      </c>
      <c r="I8" s="133">
        <v>25890828</v>
      </c>
      <c r="J8" s="133">
        <f>I8/H8</f>
        <v>4025.3152985074626</v>
      </c>
      <c r="L8" s="20"/>
    </row>
    <row r="9" spans="2:12" ht="15.75" x14ac:dyDescent="0.25">
      <c r="B9" s="29"/>
      <c r="C9" s="16"/>
      <c r="D9" s="16"/>
      <c r="E9" s="16"/>
      <c r="F9" s="16"/>
      <c r="G9" s="16"/>
      <c r="H9" s="16"/>
      <c r="I9" s="16"/>
      <c r="J9" s="16"/>
    </row>
    <row r="10" spans="2:12" x14ac:dyDescent="0.25">
      <c r="B10" s="72"/>
      <c r="C10" s="72"/>
      <c r="D10" s="61"/>
      <c r="E10" s="61"/>
      <c r="F10" s="61"/>
      <c r="G10" s="61"/>
      <c r="H10" s="61"/>
      <c r="I10" s="61"/>
      <c r="J10" s="61"/>
    </row>
    <row r="12" spans="2:12" x14ac:dyDescent="0.25">
      <c r="B12" s="61"/>
      <c r="C12" s="61"/>
      <c r="D12" s="61"/>
      <c r="E12" s="61"/>
      <c r="F12" s="61"/>
      <c r="G12" s="61"/>
      <c r="H12" s="61"/>
      <c r="I12" s="61"/>
      <c r="J12" s="61"/>
    </row>
  </sheetData>
  <mergeCells count="4">
    <mergeCell ref="B4:J4"/>
    <mergeCell ref="B5:D5"/>
    <mergeCell ref="E5:G5"/>
    <mergeCell ref="H5:J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8"/>
  <sheetViews>
    <sheetView topLeftCell="A10" workbookViewId="0">
      <selection activeCell="B26" sqref="B26:C26"/>
    </sheetView>
  </sheetViews>
  <sheetFormatPr defaultColWidth="9.140625" defaultRowHeight="15" x14ac:dyDescent="0.25"/>
  <cols>
    <col min="1" max="2" width="9.140625" style="11"/>
    <col min="3" max="3" width="34.85546875" style="11" customWidth="1"/>
    <col min="4" max="4" width="16" style="11" customWidth="1"/>
    <col min="5" max="7" width="15.140625" style="11" customWidth="1"/>
    <col min="8" max="8" width="14.5703125" style="11" customWidth="1"/>
    <col min="9" max="9" width="13.85546875" style="11" customWidth="1"/>
    <col min="10" max="10" width="12.85546875" style="11" customWidth="1"/>
    <col min="11" max="11" width="13.140625" style="11" customWidth="1"/>
    <col min="12" max="12" width="9.140625" style="11"/>
    <col min="13" max="13" width="12.140625" style="11" bestFit="1" customWidth="1"/>
    <col min="14" max="14" width="9.140625" style="11" customWidth="1"/>
    <col min="15" max="15" width="15" style="11" customWidth="1"/>
    <col min="16" max="16" width="9.140625" style="11"/>
    <col min="17" max="17" width="10.140625" style="11" bestFit="1" customWidth="1"/>
    <col min="18" max="16384" width="9.140625" style="11"/>
  </cols>
  <sheetData>
    <row r="1" spans="2:28" ht="15.75" x14ac:dyDescent="0.25">
      <c r="C1" s="22"/>
      <c r="D1" s="16"/>
      <c r="E1" s="16"/>
      <c r="F1" s="16"/>
      <c r="G1" s="16"/>
      <c r="H1" s="16"/>
      <c r="I1" s="16"/>
      <c r="J1" s="16"/>
      <c r="K1" s="16"/>
    </row>
    <row r="2" spans="2:28" ht="15.75" x14ac:dyDescent="0.25">
      <c r="C2" s="16"/>
      <c r="D2" s="16"/>
      <c r="E2" s="16"/>
      <c r="F2" s="16"/>
      <c r="G2" s="16"/>
      <c r="H2" s="16"/>
      <c r="I2" s="16"/>
      <c r="J2" s="16"/>
      <c r="K2" s="16"/>
      <c r="M2" s="94"/>
    </row>
    <row r="3" spans="2:28" ht="16.5" thickBot="1" x14ac:dyDescent="0.3">
      <c r="B3" s="79"/>
      <c r="C3" s="107" t="s">
        <v>3</v>
      </c>
      <c r="D3" s="100"/>
      <c r="E3" s="100"/>
      <c r="F3" s="100"/>
      <c r="G3" s="100"/>
      <c r="H3" s="100"/>
      <c r="I3" s="100"/>
      <c r="J3" s="100"/>
      <c r="K3" s="105" t="s">
        <v>184</v>
      </c>
    </row>
    <row r="4" spans="2:28" ht="24.95" customHeight="1" thickTop="1" x14ac:dyDescent="0.25">
      <c r="B4" s="495" t="s">
        <v>216</v>
      </c>
      <c r="C4" s="495"/>
      <c r="D4" s="495"/>
      <c r="E4" s="495"/>
      <c r="F4" s="495"/>
      <c r="G4" s="495"/>
      <c r="H4" s="495"/>
      <c r="I4" s="495"/>
      <c r="J4" s="495"/>
      <c r="K4" s="495"/>
    </row>
    <row r="5" spans="2:28" ht="19.5" customHeight="1" x14ac:dyDescent="0.25">
      <c r="B5" s="490" t="s">
        <v>158</v>
      </c>
      <c r="C5" s="492" t="s">
        <v>215</v>
      </c>
      <c r="D5" s="492" t="s">
        <v>115</v>
      </c>
      <c r="E5" s="492"/>
      <c r="F5" s="492" t="s">
        <v>111</v>
      </c>
      <c r="G5" s="492"/>
      <c r="H5" s="492" t="s">
        <v>136</v>
      </c>
      <c r="I5" s="492"/>
      <c r="J5" s="492" t="s">
        <v>186</v>
      </c>
      <c r="K5" s="492"/>
    </row>
    <row r="6" spans="2:28" ht="15.75" x14ac:dyDescent="0.25">
      <c r="B6" s="490"/>
      <c r="C6" s="492"/>
      <c r="D6" s="458" t="s">
        <v>187</v>
      </c>
      <c r="E6" s="458" t="s">
        <v>223</v>
      </c>
      <c r="F6" s="458" t="s">
        <v>187</v>
      </c>
      <c r="G6" s="458" t="s">
        <v>223</v>
      </c>
      <c r="H6" s="458" t="s">
        <v>187</v>
      </c>
      <c r="I6" s="458" t="s">
        <v>223</v>
      </c>
      <c r="J6" s="123" t="s">
        <v>98</v>
      </c>
      <c r="K6" s="123" t="s">
        <v>99</v>
      </c>
    </row>
    <row r="7" spans="2:28" x14ac:dyDescent="0.25">
      <c r="B7" s="124">
        <v>1</v>
      </c>
      <c r="C7" s="125">
        <v>2</v>
      </c>
      <c r="D7" s="125">
        <v>3</v>
      </c>
      <c r="E7" s="125">
        <v>4</v>
      </c>
      <c r="F7" s="125">
        <v>5</v>
      </c>
      <c r="G7" s="125">
        <v>6</v>
      </c>
      <c r="H7" s="125">
        <v>7</v>
      </c>
      <c r="I7" s="125">
        <v>8</v>
      </c>
      <c r="J7" s="125">
        <v>9</v>
      </c>
      <c r="K7" s="125">
        <v>10</v>
      </c>
    </row>
    <row r="8" spans="2:28" ht="15.75" x14ac:dyDescent="0.25">
      <c r="B8" s="134"/>
      <c r="C8" s="498" t="s">
        <v>217</v>
      </c>
      <c r="D8" s="498"/>
      <c r="E8" s="127"/>
      <c r="F8" s="135"/>
      <c r="G8" s="127"/>
      <c r="H8" s="136"/>
      <c r="I8" s="136"/>
      <c r="J8" s="127"/>
      <c r="K8" s="136"/>
    </row>
    <row r="9" spans="2:28" ht="15.75" x14ac:dyDescent="0.25">
      <c r="B9" s="137" t="s">
        <v>62</v>
      </c>
      <c r="C9" s="531" t="s">
        <v>224</v>
      </c>
      <c r="D9" s="128">
        <v>7641570</v>
      </c>
      <c r="E9" s="129">
        <f>D9/D$17*100</f>
        <v>31.554548256482136</v>
      </c>
      <c r="F9" s="128">
        <v>7414615</v>
      </c>
      <c r="G9" s="139">
        <f>F9/F$17*100</f>
        <v>30.392203156870689</v>
      </c>
      <c r="H9" s="128">
        <v>7989239</v>
      </c>
      <c r="I9" s="139">
        <f>H9/H$17*100</f>
        <v>30.857410199472955</v>
      </c>
      <c r="J9" s="130">
        <f>F9/D9*100</f>
        <v>97.029995144976752</v>
      </c>
      <c r="K9" s="130">
        <f>H9/F9*100</f>
        <v>107.74988316992858</v>
      </c>
      <c r="M9" s="19"/>
      <c r="N9" s="36"/>
      <c r="O9" s="20"/>
      <c r="P9" s="61"/>
      <c r="Q9" s="20"/>
      <c r="R9" s="61"/>
      <c r="S9" s="61"/>
      <c r="T9" s="61"/>
      <c r="U9" s="61"/>
      <c r="V9" s="61"/>
      <c r="W9" s="61"/>
      <c r="X9" s="61"/>
      <c r="Y9" s="61"/>
      <c r="Z9" s="61"/>
      <c r="AA9" s="61"/>
      <c r="AB9" s="61"/>
    </row>
    <row r="10" spans="2:28" ht="15.75" x14ac:dyDescent="0.25">
      <c r="B10" s="137" t="s">
        <v>63</v>
      </c>
      <c r="C10" s="531" t="s">
        <v>225</v>
      </c>
      <c r="D10" s="128">
        <v>1462770</v>
      </c>
      <c r="E10" s="129">
        <f t="shared" ref="E10:E16" si="0">D10/D$17*100</f>
        <v>6.0402569829412505</v>
      </c>
      <c r="F10" s="128">
        <v>1687459</v>
      </c>
      <c r="G10" s="139">
        <f t="shared" ref="G10:G16" si="1">F10/F$17*100</f>
        <v>6.9168253168761771</v>
      </c>
      <c r="H10" s="128">
        <v>1966008</v>
      </c>
      <c r="I10" s="139">
        <f t="shared" ref="I10:I16" si="2">H10/H$17*100</f>
        <v>7.5934535581480818</v>
      </c>
      <c r="J10" s="130">
        <f t="shared" ref="J10:J16" si="3">F10/D10*100</f>
        <v>115.36051464003228</v>
      </c>
      <c r="K10" s="130">
        <f t="shared" ref="K10:K16" si="4">H10/F10*100</f>
        <v>116.50700846657607</v>
      </c>
      <c r="M10" s="19"/>
      <c r="N10" s="36"/>
      <c r="O10" s="20"/>
      <c r="P10" s="61"/>
      <c r="Q10" s="20"/>
      <c r="R10" s="61"/>
      <c r="S10" s="61"/>
      <c r="T10" s="61"/>
      <c r="U10" s="61"/>
      <c r="V10" s="61"/>
      <c r="W10" s="61"/>
      <c r="X10" s="61"/>
      <c r="Y10" s="61"/>
      <c r="Z10" s="61"/>
      <c r="AA10" s="61"/>
      <c r="AB10" s="61"/>
    </row>
    <row r="11" spans="2:28" ht="15.75" x14ac:dyDescent="0.25">
      <c r="B11" s="137" t="s">
        <v>64</v>
      </c>
      <c r="C11" s="531" t="s">
        <v>226</v>
      </c>
      <c r="D11" s="128">
        <v>149197</v>
      </c>
      <c r="E11" s="129">
        <f t="shared" si="0"/>
        <v>0.61608333578340124</v>
      </c>
      <c r="F11" s="128">
        <v>275941</v>
      </c>
      <c r="G11" s="139">
        <f t="shared" si="1"/>
        <v>1.1310708555076769</v>
      </c>
      <c r="H11" s="128">
        <v>350452</v>
      </c>
      <c r="I11" s="139">
        <f t="shared" si="2"/>
        <v>1.3535758686435211</v>
      </c>
      <c r="J11" s="130">
        <f t="shared" si="3"/>
        <v>184.95076978759627</v>
      </c>
      <c r="K11" s="130">
        <f t="shared" si="4"/>
        <v>127.00251140642385</v>
      </c>
      <c r="M11" s="19"/>
      <c r="N11" s="36"/>
      <c r="O11" s="20"/>
      <c r="P11" s="61"/>
      <c r="Q11" s="20"/>
      <c r="R11" s="61"/>
      <c r="S11" s="61"/>
      <c r="T11" s="61"/>
      <c r="U11" s="61"/>
      <c r="V11" s="61"/>
      <c r="W11" s="61"/>
      <c r="X11" s="61"/>
      <c r="Y11" s="61"/>
      <c r="Z11" s="61"/>
      <c r="AA11" s="61"/>
      <c r="AB11" s="61"/>
    </row>
    <row r="12" spans="2:28" ht="15.75" x14ac:dyDescent="0.25">
      <c r="B12" s="137" t="s">
        <v>65</v>
      </c>
      <c r="C12" s="531" t="s">
        <v>227</v>
      </c>
      <c r="D12" s="128">
        <v>15220759</v>
      </c>
      <c r="E12" s="129">
        <f t="shared" si="0"/>
        <v>62.851504908779845</v>
      </c>
      <c r="F12" s="128">
        <v>15254651</v>
      </c>
      <c r="G12" s="139">
        <f>F12/F$17*100</f>
        <v>62.528189566034186</v>
      </c>
      <c r="H12" s="128">
        <v>15890821</v>
      </c>
      <c r="I12" s="139">
        <f>H12/H$17*100</f>
        <v>61.376256487432535</v>
      </c>
      <c r="J12" s="130">
        <f t="shared" si="3"/>
        <v>100.22266957909261</v>
      </c>
      <c r="K12" s="130">
        <f t="shared" si="4"/>
        <v>104.17033467366772</v>
      </c>
      <c r="M12" s="19"/>
      <c r="N12" s="36"/>
      <c r="O12" s="20"/>
      <c r="P12" s="61"/>
      <c r="Q12" s="20"/>
      <c r="R12" s="61"/>
      <c r="S12" s="61"/>
      <c r="T12" s="61"/>
      <c r="U12" s="61"/>
      <c r="V12" s="61"/>
      <c r="W12" s="61"/>
      <c r="X12" s="61"/>
      <c r="Y12" s="61"/>
      <c r="Z12" s="61"/>
      <c r="AA12" s="61"/>
      <c r="AB12" s="61"/>
    </row>
    <row r="13" spans="2:28" ht="15.75" x14ac:dyDescent="0.25">
      <c r="B13" s="137" t="s">
        <v>66</v>
      </c>
      <c r="C13" s="531" t="s">
        <v>228</v>
      </c>
      <c r="D13" s="128">
        <v>1120940</v>
      </c>
      <c r="E13" s="129">
        <f t="shared" si="0"/>
        <v>4.6287288243935594</v>
      </c>
      <c r="F13" s="128">
        <v>1127176</v>
      </c>
      <c r="G13" s="139">
        <f t="shared" si="1"/>
        <v>4.6202482509946741</v>
      </c>
      <c r="H13" s="128">
        <v>1099948</v>
      </c>
      <c r="I13" s="139">
        <f t="shared" si="2"/>
        <v>4.2484079690305769</v>
      </c>
      <c r="J13" s="130">
        <f t="shared" si="3"/>
        <v>100.55631880386105</v>
      </c>
      <c r="K13" s="130">
        <f t="shared" si="4"/>
        <v>97.584405629644351</v>
      </c>
      <c r="M13" s="19"/>
      <c r="N13" s="36"/>
      <c r="O13" s="20"/>
      <c r="P13" s="61"/>
      <c r="Q13" s="20"/>
      <c r="R13" s="61"/>
      <c r="S13" s="61"/>
      <c r="T13" s="61"/>
      <c r="U13" s="61"/>
      <c r="V13" s="61"/>
      <c r="W13" s="61"/>
      <c r="X13" s="61"/>
      <c r="Y13" s="61"/>
      <c r="Z13" s="61"/>
      <c r="AA13" s="61"/>
      <c r="AB13" s="61"/>
    </row>
    <row r="14" spans="2:28" ht="17.25" customHeight="1" x14ac:dyDescent="0.25">
      <c r="B14" s="137" t="s">
        <v>67</v>
      </c>
      <c r="C14" s="531" t="s">
        <v>229</v>
      </c>
      <c r="D14" s="128">
        <f>D12-D13</f>
        <v>14099819</v>
      </c>
      <c r="E14" s="129">
        <f t="shared" si="0"/>
        <v>58.222776084386282</v>
      </c>
      <c r="F14" s="128">
        <f>F12-F13</f>
        <v>14127475</v>
      </c>
      <c r="G14" s="139">
        <f t="shared" si="1"/>
        <v>57.907941315039515</v>
      </c>
      <c r="H14" s="128">
        <f>H12-H13</f>
        <v>14790873</v>
      </c>
      <c r="I14" s="139">
        <f t="shared" si="2"/>
        <v>57.127848518401962</v>
      </c>
      <c r="J14" s="130">
        <f t="shared" si="3"/>
        <v>100.19614436185316</v>
      </c>
      <c r="K14" s="130">
        <f t="shared" si="4"/>
        <v>104.69580020491985</v>
      </c>
      <c r="M14" s="19"/>
      <c r="N14" s="36"/>
      <c r="O14" s="20"/>
      <c r="P14" s="61"/>
      <c r="Q14" s="20"/>
      <c r="R14" s="61"/>
      <c r="S14" s="61"/>
      <c r="T14" s="61"/>
      <c r="U14" s="61"/>
      <c r="V14" s="61"/>
      <c r="W14" s="61"/>
      <c r="X14" s="61"/>
      <c r="Y14" s="61"/>
      <c r="Z14" s="61"/>
      <c r="AA14" s="61"/>
      <c r="AB14" s="61"/>
    </row>
    <row r="15" spans="2:28" ht="31.5" x14ac:dyDescent="0.25">
      <c r="B15" s="137" t="s">
        <v>68</v>
      </c>
      <c r="C15" s="531" t="s">
        <v>230</v>
      </c>
      <c r="D15" s="128">
        <v>600684</v>
      </c>
      <c r="E15" s="129">
        <f t="shared" si="0"/>
        <v>2.4804212046603924</v>
      </c>
      <c r="F15" s="128">
        <v>553475</v>
      </c>
      <c r="G15" s="139">
        <f t="shared" si="1"/>
        <v>2.2686713527605957</v>
      </c>
      <c r="H15" s="128">
        <v>516921</v>
      </c>
      <c r="I15" s="139">
        <f t="shared" si="2"/>
        <v>1.9965410144472784</v>
      </c>
      <c r="J15" s="130">
        <f t="shared" si="3"/>
        <v>92.140792829507689</v>
      </c>
      <c r="K15" s="130">
        <f t="shared" si="4"/>
        <v>93.395546320972045</v>
      </c>
      <c r="M15" s="19"/>
      <c r="N15" s="36"/>
      <c r="O15" s="20"/>
      <c r="P15" s="61"/>
      <c r="Q15" s="20"/>
      <c r="R15" s="61"/>
      <c r="S15" s="61"/>
      <c r="T15" s="61"/>
      <c r="U15" s="61"/>
      <c r="V15" s="61"/>
      <c r="W15" s="61"/>
      <c r="X15" s="61"/>
      <c r="Y15" s="61"/>
      <c r="Z15" s="61"/>
      <c r="AA15" s="61"/>
      <c r="AB15" s="61"/>
    </row>
    <row r="16" spans="2:28" ht="15.75" x14ac:dyDescent="0.25">
      <c r="B16" s="137" t="s">
        <v>69</v>
      </c>
      <c r="C16" s="531" t="s">
        <v>231</v>
      </c>
      <c r="D16" s="128">
        <v>262976</v>
      </c>
      <c r="E16" s="129">
        <f t="shared" si="0"/>
        <v>1.0859141357465347</v>
      </c>
      <c r="F16" s="128">
        <v>337473</v>
      </c>
      <c r="G16" s="139">
        <f t="shared" si="1"/>
        <v>1.383288002945348</v>
      </c>
      <c r="H16" s="128">
        <v>277335</v>
      </c>
      <c r="I16" s="139">
        <f t="shared" si="2"/>
        <v>1.0711708408862011</v>
      </c>
      <c r="J16" s="130">
        <f t="shared" si="3"/>
        <v>128.32844061815527</v>
      </c>
      <c r="K16" s="130">
        <f t="shared" si="4"/>
        <v>82.179907725951409</v>
      </c>
      <c r="M16" s="19"/>
      <c r="N16" s="36"/>
      <c r="O16" s="20"/>
      <c r="P16" s="61"/>
      <c r="Q16" s="20"/>
      <c r="R16" s="61"/>
      <c r="S16" s="61"/>
      <c r="T16" s="61"/>
      <c r="U16" s="61"/>
      <c r="V16" s="61"/>
      <c r="W16" s="61"/>
      <c r="X16" s="61"/>
      <c r="Y16" s="61"/>
      <c r="Z16" s="61"/>
      <c r="AA16" s="61"/>
      <c r="AB16" s="61"/>
    </row>
    <row r="17" spans="2:28" ht="15.75" x14ac:dyDescent="0.25">
      <c r="B17" s="492" t="s">
        <v>218</v>
      </c>
      <c r="C17" s="492"/>
      <c r="D17" s="131">
        <f t="shared" ref="D17:I17" si="5">D9+D10+D11+D14+D15+D16</f>
        <v>24217016</v>
      </c>
      <c r="E17" s="123">
        <f t="shared" si="5"/>
        <v>99.999999999999986</v>
      </c>
      <c r="F17" s="131">
        <f t="shared" si="5"/>
        <v>24396438</v>
      </c>
      <c r="G17" s="123">
        <f t="shared" si="5"/>
        <v>100</v>
      </c>
      <c r="H17" s="131">
        <f>H9+H10+H11+H14+H15+H16</f>
        <v>25890828</v>
      </c>
      <c r="I17" s="123">
        <f t="shared" si="5"/>
        <v>100</v>
      </c>
      <c r="J17" s="132">
        <f>F17/D17*100</f>
        <v>100.74089227178114</v>
      </c>
      <c r="K17" s="382">
        <f>H17/F17*100</f>
        <v>106.12544339464638</v>
      </c>
      <c r="M17" s="19"/>
      <c r="N17" s="36"/>
      <c r="O17" s="20"/>
      <c r="P17" s="61"/>
      <c r="Q17" s="20"/>
      <c r="R17" s="61"/>
      <c r="S17" s="61"/>
      <c r="T17" s="61"/>
      <c r="U17" s="61"/>
      <c r="V17" s="61"/>
      <c r="W17" s="61"/>
      <c r="X17" s="61"/>
      <c r="Y17" s="61"/>
      <c r="Z17" s="61"/>
      <c r="AA17" s="61"/>
      <c r="AB17" s="61"/>
    </row>
    <row r="18" spans="2:28" ht="15.75" x14ac:dyDescent="0.25">
      <c r="B18" s="134"/>
      <c r="C18" s="498" t="s">
        <v>219</v>
      </c>
      <c r="D18" s="498"/>
      <c r="E18" s="140"/>
      <c r="F18" s="135"/>
      <c r="G18" s="140"/>
      <c r="H18" s="128"/>
      <c r="I18" s="140"/>
      <c r="J18" s="140"/>
      <c r="K18" s="130"/>
      <c r="M18" s="19"/>
      <c r="N18" s="36"/>
      <c r="O18" s="61"/>
      <c r="P18" s="61"/>
      <c r="Q18" s="61"/>
      <c r="R18" s="61"/>
      <c r="S18" s="61"/>
      <c r="T18" s="61"/>
      <c r="U18" s="61"/>
      <c r="V18" s="61"/>
      <c r="W18" s="61"/>
      <c r="X18" s="61"/>
      <c r="Y18" s="61"/>
      <c r="Z18" s="61"/>
      <c r="AA18" s="61"/>
      <c r="AB18" s="61"/>
    </row>
    <row r="19" spans="2:28" ht="15.75" x14ac:dyDescent="0.25">
      <c r="B19" s="126" t="s">
        <v>70</v>
      </c>
      <c r="C19" s="531" t="s">
        <v>232</v>
      </c>
      <c r="D19" s="128">
        <v>19414294</v>
      </c>
      <c r="E19" s="129">
        <f>D19/D$25*100</f>
        <v>80.167986014461903</v>
      </c>
      <c r="F19" s="128">
        <v>19660862</v>
      </c>
      <c r="G19" s="129">
        <f>F19/F$25*100</f>
        <v>80.589067961478648</v>
      </c>
      <c r="H19" s="128">
        <v>21184952</v>
      </c>
      <c r="I19" s="129">
        <f>H19/H$25*100</f>
        <v>81.82415796049473</v>
      </c>
      <c r="J19" s="130">
        <f>F19/D19*100</f>
        <v>101.27003330638755</v>
      </c>
      <c r="K19" s="130">
        <f>H19/F19*100</f>
        <v>107.75189816194224</v>
      </c>
      <c r="M19" s="19"/>
      <c r="N19" s="36"/>
      <c r="O19" s="20"/>
      <c r="P19" s="61"/>
      <c r="Q19" s="20"/>
      <c r="R19" s="61"/>
      <c r="S19" s="61"/>
      <c r="T19" s="61"/>
      <c r="U19" s="61"/>
      <c r="V19" s="61"/>
      <c r="W19" s="61"/>
      <c r="X19" s="61"/>
      <c r="Y19" s="61"/>
      <c r="Z19" s="61"/>
      <c r="AA19" s="61"/>
      <c r="AB19" s="61"/>
    </row>
    <row r="20" spans="2:28" ht="15.75" x14ac:dyDescent="0.25">
      <c r="B20" s="126" t="s">
        <v>71</v>
      </c>
      <c r="C20" s="531" t="s">
        <v>233</v>
      </c>
      <c r="D20" s="128">
        <v>0</v>
      </c>
      <c r="E20" s="129">
        <f t="shared" ref="E20:E24" si="6">D20/D$25*100</f>
        <v>0</v>
      </c>
      <c r="F20" s="128">
        <v>0</v>
      </c>
      <c r="G20" s="129">
        <f t="shared" ref="G20:G24" si="7">F20/F$25*100</f>
        <v>0</v>
      </c>
      <c r="H20" s="141">
        <v>0</v>
      </c>
      <c r="I20" s="129">
        <f t="shared" ref="I20:I24" si="8">H20/H$25*100</f>
        <v>0</v>
      </c>
      <c r="J20" s="130" t="s">
        <v>23</v>
      </c>
      <c r="K20" s="130" t="s">
        <v>23</v>
      </c>
      <c r="M20" s="19"/>
      <c r="N20" s="36"/>
      <c r="O20" s="61"/>
      <c r="P20" s="61"/>
      <c r="Q20" s="61"/>
      <c r="R20" s="61"/>
      <c r="S20" s="61"/>
      <c r="T20" s="61"/>
      <c r="U20" s="61"/>
      <c r="V20" s="61"/>
      <c r="W20" s="61"/>
      <c r="X20" s="61"/>
      <c r="Y20" s="61"/>
      <c r="Z20" s="61"/>
      <c r="AA20" s="61"/>
      <c r="AB20" s="61"/>
    </row>
    <row r="21" spans="2:28" ht="15.75" x14ac:dyDescent="0.25">
      <c r="B21" s="126" t="s">
        <v>72</v>
      </c>
      <c r="C21" s="531" t="s">
        <v>234</v>
      </c>
      <c r="D21" s="128">
        <v>856626</v>
      </c>
      <c r="E21" s="129">
        <f t="shared" si="6"/>
        <v>3.537289647907075</v>
      </c>
      <c r="F21" s="128">
        <v>811878</v>
      </c>
      <c r="G21" s="129">
        <f t="shared" si="7"/>
        <v>3.3278546646850664</v>
      </c>
      <c r="H21" s="128">
        <v>779075</v>
      </c>
      <c r="I21" s="129">
        <f t="shared" si="8"/>
        <v>3.0090771913513157</v>
      </c>
      <c r="J21" s="130">
        <f t="shared" ref="J21:J24" si="9">F21/D21*100</f>
        <v>94.776250078797517</v>
      </c>
      <c r="K21" s="130">
        <f>H21/F21*100</f>
        <v>95.959614621901324</v>
      </c>
      <c r="M21" s="19"/>
      <c r="N21" s="36"/>
      <c r="O21" s="20"/>
      <c r="P21" s="61"/>
      <c r="Q21" s="20"/>
      <c r="R21" s="61"/>
      <c r="S21" s="61"/>
      <c r="T21" s="61"/>
      <c r="U21" s="61"/>
      <c r="V21" s="61"/>
      <c r="W21" s="61"/>
      <c r="X21" s="61"/>
      <c r="Y21" s="61"/>
      <c r="Z21" s="61"/>
      <c r="AA21" s="61"/>
      <c r="AB21" s="61"/>
    </row>
    <row r="22" spans="2:28" ht="15.75" x14ac:dyDescent="0.25">
      <c r="B22" s="126" t="s">
        <v>73</v>
      </c>
      <c r="C22" s="531" t="s">
        <v>235</v>
      </c>
      <c r="D22" s="128">
        <v>808938</v>
      </c>
      <c r="E22" s="129">
        <f t="shared" si="6"/>
        <v>3.3403702586644033</v>
      </c>
      <c r="F22" s="128">
        <v>857616</v>
      </c>
      <c r="G22" s="129">
        <f t="shared" si="7"/>
        <v>3.5153328530992929</v>
      </c>
      <c r="H22" s="128">
        <v>818654</v>
      </c>
      <c r="I22" s="129">
        <f t="shared" si="8"/>
        <v>3.1619459987915413</v>
      </c>
      <c r="J22" s="130">
        <f t="shared" si="9"/>
        <v>106.0175192660006</v>
      </c>
      <c r="K22" s="130">
        <f t="shared" ref="K22:K24" si="10">H22/F22*100</f>
        <v>95.456941101845118</v>
      </c>
      <c r="M22" s="19"/>
      <c r="N22" s="36"/>
      <c r="O22" s="20"/>
      <c r="P22" s="61"/>
      <c r="Q22" s="20"/>
      <c r="R22" s="61"/>
      <c r="S22" s="61"/>
      <c r="T22" s="61"/>
      <c r="U22" s="61"/>
      <c r="V22" s="61"/>
      <c r="W22" s="61"/>
      <c r="X22" s="61"/>
      <c r="Y22" s="61"/>
      <c r="Z22" s="61"/>
      <c r="AA22" s="61"/>
      <c r="AB22" s="61"/>
    </row>
    <row r="23" spans="2:28" ht="15.75" x14ac:dyDescent="0.25">
      <c r="B23" s="499" t="s">
        <v>222</v>
      </c>
      <c r="C23" s="499"/>
      <c r="D23" s="128"/>
      <c r="E23" s="129"/>
      <c r="F23" s="128"/>
      <c r="G23" s="129"/>
      <c r="H23" s="128"/>
      <c r="I23" s="129"/>
      <c r="J23" s="130"/>
      <c r="K23" s="130"/>
      <c r="M23" s="19"/>
      <c r="N23" s="36"/>
      <c r="O23" s="61"/>
      <c r="P23" s="61"/>
      <c r="Q23" s="61"/>
      <c r="R23" s="61"/>
      <c r="S23" s="61"/>
      <c r="T23" s="61"/>
      <c r="U23" s="61"/>
      <c r="V23" s="61"/>
      <c r="W23" s="61"/>
      <c r="X23" s="61"/>
      <c r="Y23" s="61"/>
      <c r="Z23" s="61"/>
      <c r="AA23" s="61"/>
      <c r="AB23" s="61"/>
    </row>
    <row r="24" spans="2:28" ht="15.75" x14ac:dyDescent="0.25">
      <c r="B24" s="126" t="s">
        <v>74</v>
      </c>
      <c r="C24" s="127" t="s">
        <v>236</v>
      </c>
      <c r="D24" s="128">
        <v>3137158</v>
      </c>
      <c r="E24" s="129">
        <f t="shared" si="6"/>
        <v>12.954354078966624</v>
      </c>
      <c r="F24" s="128">
        <v>3066082</v>
      </c>
      <c r="G24" s="129">
        <f t="shared" si="7"/>
        <v>12.567744520737003</v>
      </c>
      <c r="H24" s="128">
        <v>3108147</v>
      </c>
      <c r="I24" s="129">
        <f t="shared" si="8"/>
        <v>12.004818849362406</v>
      </c>
      <c r="J24" s="130">
        <f t="shared" si="9"/>
        <v>97.734382520740098</v>
      </c>
      <c r="K24" s="130">
        <f t="shared" si="10"/>
        <v>101.37194634716226</v>
      </c>
      <c r="M24" s="19"/>
      <c r="N24" s="36"/>
      <c r="O24" s="20"/>
      <c r="P24" s="61"/>
      <c r="Q24" s="20"/>
      <c r="R24" s="61"/>
      <c r="S24" s="61"/>
      <c r="T24" s="61"/>
      <c r="U24" s="61"/>
      <c r="V24" s="61"/>
      <c r="W24" s="61"/>
      <c r="X24" s="61"/>
      <c r="Y24" s="61"/>
      <c r="Z24" s="61"/>
      <c r="AA24" s="61"/>
      <c r="AB24" s="61"/>
    </row>
    <row r="25" spans="2:28" ht="15" customHeight="1" x14ac:dyDescent="0.25">
      <c r="B25" s="492" t="s">
        <v>220</v>
      </c>
      <c r="C25" s="492"/>
      <c r="D25" s="496">
        <f t="shared" ref="D25:I25" si="11">SUM(D19:D24)</f>
        <v>24217016</v>
      </c>
      <c r="E25" s="497">
        <f t="shared" si="11"/>
        <v>100</v>
      </c>
      <c r="F25" s="496">
        <f t="shared" si="11"/>
        <v>24396438</v>
      </c>
      <c r="G25" s="492">
        <f t="shared" si="11"/>
        <v>100.00000000000001</v>
      </c>
      <c r="H25" s="496">
        <f t="shared" si="11"/>
        <v>25890828</v>
      </c>
      <c r="I25" s="492">
        <f t="shared" si="11"/>
        <v>99.999999999999986</v>
      </c>
      <c r="J25" s="497">
        <f>F25/D25*100</f>
        <v>100.74089227178114</v>
      </c>
      <c r="K25" s="497">
        <f>H25/F25*100</f>
        <v>106.12544339464638</v>
      </c>
      <c r="M25" s="19"/>
      <c r="N25" s="36"/>
      <c r="O25" s="20"/>
      <c r="P25" s="61"/>
      <c r="Q25" s="20"/>
      <c r="R25" s="61"/>
      <c r="S25" s="61"/>
      <c r="T25" s="61"/>
      <c r="U25" s="61"/>
      <c r="V25" s="61"/>
      <c r="W25" s="61"/>
      <c r="X25" s="61"/>
      <c r="Y25" s="61"/>
      <c r="Z25" s="61"/>
      <c r="AA25" s="61"/>
      <c r="AB25" s="61"/>
    </row>
    <row r="26" spans="2:28" ht="15.75" customHeight="1" x14ac:dyDescent="0.25">
      <c r="B26" s="492" t="s">
        <v>221</v>
      </c>
      <c r="C26" s="492"/>
      <c r="D26" s="496"/>
      <c r="E26" s="497"/>
      <c r="F26" s="496"/>
      <c r="G26" s="492"/>
      <c r="H26" s="496"/>
      <c r="I26" s="492"/>
      <c r="J26" s="497"/>
      <c r="K26" s="497"/>
      <c r="M26" s="19"/>
      <c r="N26" s="36"/>
      <c r="O26" s="20"/>
    </row>
    <row r="27" spans="2:28" x14ac:dyDescent="0.25">
      <c r="N27" s="36"/>
    </row>
    <row r="28" spans="2:28" ht="27" customHeight="1" x14ac:dyDescent="0.25">
      <c r="B28" s="494" t="s">
        <v>237</v>
      </c>
      <c r="C28" s="494"/>
      <c r="D28" s="494"/>
      <c r="E28" s="494"/>
      <c r="F28" s="494"/>
      <c r="G28" s="494"/>
      <c r="H28" s="494"/>
      <c r="I28" s="494"/>
      <c r="J28" s="494"/>
      <c r="K28" s="494"/>
    </row>
  </sheetData>
  <mergeCells count="22">
    <mergeCell ref="B23:C23"/>
    <mergeCell ref="B25:C25"/>
    <mergeCell ref="B26:C26"/>
    <mergeCell ref="H5:I5"/>
    <mergeCell ref="J5:K5"/>
    <mergeCell ref="B5:B6"/>
    <mergeCell ref="B28:K28"/>
    <mergeCell ref="B4:K4"/>
    <mergeCell ref="H25:H26"/>
    <mergeCell ref="I25:I26"/>
    <mergeCell ref="J25:J26"/>
    <mergeCell ref="K25:K26"/>
    <mergeCell ref="C8:D8"/>
    <mergeCell ref="C18:D18"/>
    <mergeCell ref="D25:D26"/>
    <mergeCell ref="E25:E26"/>
    <mergeCell ref="F25:F26"/>
    <mergeCell ref="G25:G26"/>
    <mergeCell ref="C5:C6"/>
    <mergeCell ref="D5:E5"/>
    <mergeCell ref="F5:G5"/>
    <mergeCell ref="B17:C17"/>
  </mergeCells>
  <pageMargins left="0.7" right="0.7" top="0.75" bottom="0.75" header="0.3" footer="0.3"/>
  <pageSetup orientation="portrait" r:id="rId1"/>
  <ignoredErrors>
    <ignoredError sqref="D18:I18" numberStoredAsText="1"/>
    <ignoredError sqref="F14:H14 E1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67</vt:i4>
      </vt:variant>
      <vt:variant>
        <vt:lpstr>Named Ranges</vt:lpstr>
      </vt:variant>
      <vt:variant>
        <vt:i4>4</vt:i4>
      </vt:variant>
    </vt:vector>
  </HeadingPairs>
  <TitlesOfParts>
    <vt:vector size="71" baseType="lpstr">
      <vt:lpstr>List of tables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 </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lpstr>Table 54</vt:lpstr>
      <vt:lpstr>Table 55</vt:lpstr>
      <vt:lpstr>Table 56</vt:lpstr>
      <vt:lpstr>Table 57</vt:lpstr>
      <vt:lpstr>Table 58</vt:lpstr>
      <vt:lpstr>Table 59</vt:lpstr>
      <vt:lpstr>Table 60</vt:lpstr>
      <vt:lpstr>Table 61</vt:lpstr>
      <vt:lpstr>Table 62</vt:lpstr>
      <vt:lpstr>Table 63</vt:lpstr>
      <vt:lpstr>Table 64</vt:lpstr>
      <vt:lpstr>Table 65</vt:lpstr>
      <vt:lpstr>Table 66</vt:lpstr>
      <vt:lpstr>'Table 12'!_ftn1</vt:lpstr>
      <vt:lpstr>'Table 36'!_ftn3</vt:lpstr>
      <vt:lpstr>'Table 12'!_ftnref1</vt:lpstr>
      <vt:lpstr>'Table 7'!_Hlk24466834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2022-05-11T01:33:48Z</dcterms:modified>
</cp:coreProperties>
</file>