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bookViews>
    <workbookView xWindow="-105" yWindow="-105" windowWidth="20730" windowHeight="11760" firstSheet="53" activeTab="62"/>
  </bookViews>
  <sheets>
    <sheet name="Table 1" sheetId="56" r:id="rId1"/>
    <sheet name="Table 2" sheetId="55" r:id="rId2"/>
    <sheet name="Table 3" sheetId="2" r:id="rId3"/>
    <sheet name="Table 4" sheetId="3" r:id="rId4"/>
    <sheet name="Table 5" sheetId="4" r:id="rId5"/>
    <sheet name="Table 6" sheetId="5" r:id="rId6"/>
    <sheet name="Table 7" sheetId="6" r:id="rId7"/>
    <sheet name="Table 8" sheetId="7" r:id="rId8"/>
    <sheet name="Table 9" sheetId="8" r:id="rId9"/>
    <sheet name="Table 10" sheetId="9" r:id="rId10"/>
    <sheet name="Table 11" sheetId="10" r:id="rId11"/>
    <sheet name="Table 12" sheetId="11" r:id="rId12"/>
    <sheet name="Table 13" sheetId="12" r:id="rId13"/>
    <sheet name="Table 14" sheetId="13" r:id="rId14"/>
    <sheet name="Table 15" sheetId="14" r:id="rId15"/>
    <sheet name="Table 16" sheetId="54" r:id="rId16"/>
    <sheet name="Table 17" sheetId="15" r:id="rId17"/>
    <sheet name="Table 18" sheetId="16" r:id="rId18"/>
    <sheet name="Table 19" sheetId="17" r:id="rId19"/>
    <sheet name="Table 20" sheetId="18" r:id="rId20"/>
    <sheet name="Table 21" sheetId="19" r:id="rId21"/>
    <sheet name="Table 22" sheetId="21" r:id="rId22"/>
    <sheet name="Table 23" sheetId="22" r:id="rId23"/>
    <sheet name="Table 24" sheetId="23" r:id="rId24"/>
    <sheet name="Table 25" sheetId="24" r:id="rId25"/>
    <sheet name="Table 26" sheetId="25" r:id="rId26"/>
    <sheet name="Table 27" sheetId="26" r:id="rId27"/>
    <sheet name="Table 28" sheetId="27" r:id="rId28"/>
    <sheet name="Table 29" sheetId="28" r:id="rId29"/>
    <sheet name="Table 30" sheetId="29" r:id="rId30"/>
    <sheet name="Table 31" sheetId="30" r:id="rId31"/>
    <sheet name="Table 32" sheetId="31" r:id="rId32"/>
    <sheet name="Table 33" sheetId="32" r:id="rId33"/>
    <sheet name="Table 34" sheetId="33" r:id="rId34"/>
    <sheet name="Table 35" sheetId="34" r:id="rId35"/>
    <sheet name="Table 36" sheetId="35" r:id="rId36"/>
    <sheet name="Table 37" sheetId="57" r:id="rId37"/>
    <sheet name="Table 38" sheetId="36" r:id="rId38"/>
    <sheet name="Table 39" sheetId="37" r:id="rId39"/>
    <sheet name="Table 40" sheetId="38" r:id="rId40"/>
    <sheet name="Table 41" sheetId="39" r:id="rId41"/>
    <sheet name="Table 42" sheetId="40" r:id="rId42"/>
    <sheet name="Table 43" sheetId="41" r:id="rId43"/>
    <sheet name="Table 44" sheetId="42" r:id="rId44"/>
    <sheet name="Table 45" sheetId="58" r:id="rId45"/>
    <sheet name="Table 46" sheetId="43" r:id="rId46"/>
    <sheet name="Table 47" sheetId="44" r:id="rId47"/>
    <sheet name="Table 48" sheetId="45" r:id="rId48"/>
    <sheet name="Table 49" sheetId="46" r:id="rId49"/>
    <sheet name="Table 50" sheetId="49" r:id="rId50"/>
    <sheet name="Table 51" sheetId="50" r:id="rId51"/>
    <sheet name="Table 52" sheetId="51" r:id="rId52"/>
    <sheet name="Table 53" sheetId="20" r:id="rId53"/>
    <sheet name="Table 54" sheetId="1" r:id="rId54"/>
    <sheet name="Table 55" sheetId="53" r:id="rId55"/>
    <sheet name="Table 56" sheetId="59" r:id="rId56"/>
    <sheet name="Table 57" sheetId="60" r:id="rId57"/>
    <sheet name="Table 58" sheetId="61" r:id="rId58"/>
    <sheet name="Table 59" sheetId="62" r:id="rId59"/>
    <sheet name="Table 60" sheetId="63" r:id="rId60"/>
    <sheet name="Table 61" sheetId="64" r:id="rId61"/>
    <sheet name="Table 62" sheetId="65" r:id="rId62"/>
    <sheet name="Table 63" sheetId="66" r:id="rId63"/>
  </sheets>
  <definedNames>
    <definedName name="_ftn1" localSheetId="10">'Table 11'!$B$17</definedName>
    <definedName name="_ftn2" localSheetId="33">'Table 34'!$B$14</definedName>
    <definedName name="_ftn3" localSheetId="33">'Table 34'!$B$15</definedName>
    <definedName name="_ftnref1" localSheetId="10">'Table 11'!$B$14</definedName>
    <definedName name="_ftnref2" localSheetId="0">'Table 1'!#REF!</definedName>
    <definedName name="_Hlk24466834" localSheetId="5">'Table 6'!$B$4</definedName>
    <definedName name="_Hlk32843809" localSheetId="56">'Table 57'!$B$7</definedName>
    <definedName name="_Hlk32844587" localSheetId="57">'Table 58'!$B$4</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1" i="40" l="1"/>
  <c r="H13" i="40"/>
  <c r="C11" i="31"/>
  <c r="H9" i="64" l="1"/>
  <c r="C10" i="61"/>
  <c r="D10" i="61"/>
  <c r="E10" i="61"/>
  <c r="B10" i="61"/>
  <c r="N21" i="1"/>
  <c r="N19" i="1"/>
  <c r="N16" i="1"/>
  <c r="N13" i="1"/>
  <c r="L21" i="1"/>
  <c r="L19" i="1"/>
  <c r="L16" i="1"/>
  <c r="L13" i="1"/>
  <c r="D16" i="50"/>
  <c r="D11" i="50"/>
  <c r="D19" i="50" s="1"/>
  <c r="J22" i="42"/>
  <c r="F22" i="42"/>
  <c r="I16" i="41"/>
  <c r="H16" i="41"/>
  <c r="I8" i="39"/>
  <c r="I7" i="39"/>
  <c r="I9" i="39" s="1"/>
  <c r="F9" i="39"/>
  <c r="F8" i="39"/>
  <c r="F7" i="39"/>
  <c r="D9" i="39"/>
  <c r="K15" i="38" l="1"/>
  <c r="L13" i="38" s="1"/>
  <c r="I15" i="38"/>
  <c r="F15" i="38"/>
  <c r="G13" i="38" s="1"/>
  <c r="D15" i="38"/>
  <c r="E14" i="38" s="1"/>
  <c r="M14" i="38"/>
  <c r="J14" i="38"/>
  <c r="H14" i="38"/>
  <c r="G14" i="38"/>
  <c r="M13" i="38"/>
  <c r="J13" i="38"/>
  <c r="H13" i="38"/>
  <c r="M12" i="38"/>
  <c r="N12" i="38" s="1"/>
  <c r="L12" i="38"/>
  <c r="J12" i="38"/>
  <c r="H12" i="38"/>
  <c r="G12" i="38"/>
  <c r="E12" i="38"/>
  <c r="M11" i="38"/>
  <c r="J11" i="38"/>
  <c r="H11" i="38"/>
  <c r="M10" i="38"/>
  <c r="J10" i="38"/>
  <c r="H10" i="38"/>
  <c r="M9" i="38"/>
  <c r="J9" i="38"/>
  <c r="H9" i="38"/>
  <c r="G9" i="38"/>
  <c r="M8" i="38"/>
  <c r="J8" i="38"/>
  <c r="H8" i="38"/>
  <c r="G8" i="38"/>
  <c r="J23" i="36"/>
  <c r="F23" i="36"/>
  <c r="I22" i="36"/>
  <c r="H22" i="36"/>
  <c r="D22" i="36"/>
  <c r="J21" i="36"/>
  <c r="F21" i="36"/>
  <c r="J20" i="36"/>
  <c r="F20" i="36"/>
  <c r="J19" i="36"/>
  <c r="F19" i="36"/>
  <c r="J16" i="36"/>
  <c r="F16" i="36"/>
  <c r="J15" i="36"/>
  <c r="F15" i="36"/>
  <c r="L15" i="36" s="1"/>
  <c r="J14" i="36"/>
  <c r="F14" i="36"/>
  <c r="J13" i="36"/>
  <c r="F13" i="36"/>
  <c r="I12" i="36"/>
  <c r="I17" i="36" s="1"/>
  <c r="H12" i="36"/>
  <c r="E12" i="36"/>
  <c r="E17" i="36" s="1"/>
  <c r="D12" i="36"/>
  <c r="F12" i="36" s="1"/>
  <c r="J11" i="36"/>
  <c r="F11" i="36"/>
  <c r="J10" i="36"/>
  <c r="F10" i="36"/>
  <c r="J9" i="36"/>
  <c r="F9" i="36"/>
  <c r="J8" i="36"/>
  <c r="F8" i="36"/>
  <c r="L8" i="36" s="1"/>
  <c r="C30" i="35"/>
  <c r="E30" i="35"/>
  <c r="G30" i="35"/>
  <c r="C28" i="34"/>
  <c r="C30" i="34" s="1"/>
  <c r="D28" i="34"/>
  <c r="D30" i="34" s="1"/>
  <c r="C26" i="34"/>
  <c r="D26" i="34"/>
  <c r="F25" i="34"/>
  <c r="F24" i="34"/>
  <c r="C20" i="34"/>
  <c r="C22" i="34" s="1"/>
  <c r="D20" i="34"/>
  <c r="D22" i="34" s="1"/>
  <c r="C18" i="34"/>
  <c r="D18" i="34"/>
  <c r="F9" i="34"/>
  <c r="F8" i="34"/>
  <c r="C12" i="34"/>
  <c r="C14" i="34" s="1"/>
  <c r="D12" i="34"/>
  <c r="D14" i="34" s="1"/>
  <c r="D10" i="34"/>
  <c r="C10" i="34"/>
  <c r="E14" i="32"/>
  <c r="F8" i="32" s="1"/>
  <c r="E13" i="32"/>
  <c r="E10" i="32"/>
  <c r="C14" i="32"/>
  <c r="D11" i="32" s="1"/>
  <c r="C13" i="32"/>
  <c r="C10" i="32"/>
  <c r="D10" i="32"/>
  <c r="G15" i="29"/>
  <c r="H10" i="27"/>
  <c r="F10" i="27"/>
  <c r="D10" i="27"/>
  <c r="L18" i="26"/>
  <c r="L19" i="26"/>
  <c r="L17" i="26"/>
  <c r="L10" i="26"/>
  <c r="L11" i="26"/>
  <c r="L12" i="26"/>
  <c r="L13" i="26"/>
  <c r="L14" i="26"/>
  <c r="I21" i="26"/>
  <c r="I20" i="26"/>
  <c r="L20" i="26" s="1"/>
  <c r="G20" i="26"/>
  <c r="J20" i="26" s="1"/>
  <c r="E20" i="26"/>
  <c r="L9" i="26"/>
  <c r="K10" i="26"/>
  <c r="K11" i="26"/>
  <c r="K12" i="26"/>
  <c r="K13" i="26"/>
  <c r="K14" i="26"/>
  <c r="K17" i="26"/>
  <c r="K18" i="26"/>
  <c r="K19" i="26"/>
  <c r="K9" i="26"/>
  <c r="J17" i="26"/>
  <c r="J18" i="26"/>
  <c r="J19" i="26"/>
  <c r="J10" i="26"/>
  <c r="J11" i="26"/>
  <c r="J12" i="26"/>
  <c r="J13" i="26"/>
  <c r="J14" i="26"/>
  <c r="J9" i="26"/>
  <c r="F18" i="26"/>
  <c r="F19" i="26"/>
  <c r="F17" i="26"/>
  <c r="F11" i="26"/>
  <c r="F12" i="26"/>
  <c r="F13" i="26"/>
  <c r="F14" i="26"/>
  <c r="F10" i="26"/>
  <c r="F9" i="26"/>
  <c r="I15" i="26"/>
  <c r="G15" i="26"/>
  <c r="G21" i="26" s="1"/>
  <c r="E15" i="26"/>
  <c r="L15" i="26" s="1"/>
  <c r="C20" i="26"/>
  <c r="F20" i="26" s="1"/>
  <c r="C15" i="26"/>
  <c r="G15" i="25"/>
  <c r="E15" i="25"/>
  <c r="G14" i="25"/>
  <c r="E14" i="25"/>
  <c r="C15" i="25"/>
  <c r="C14" i="25"/>
  <c r="D10" i="25"/>
  <c r="I13" i="25"/>
  <c r="G13" i="25"/>
  <c r="H9" i="25" s="1"/>
  <c r="E13" i="25"/>
  <c r="F12" i="25" s="1"/>
  <c r="C13" i="25"/>
  <c r="D11" i="25" s="1"/>
  <c r="H14" i="24"/>
  <c r="H15" i="24"/>
  <c r="F15" i="24"/>
  <c r="F14" i="24"/>
  <c r="L14" i="24" s="1"/>
  <c r="E15" i="24"/>
  <c r="E14" i="24"/>
  <c r="C15" i="24"/>
  <c r="L15" i="24" s="1"/>
  <c r="C14" i="24"/>
  <c r="L13" i="24"/>
  <c r="L16" i="24"/>
  <c r="L9" i="24"/>
  <c r="L10" i="24"/>
  <c r="L11" i="24"/>
  <c r="L12" i="24"/>
  <c r="L8" i="24"/>
  <c r="G12" i="24"/>
  <c r="D11" i="24"/>
  <c r="D12" i="24"/>
  <c r="H13" i="24"/>
  <c r="F13" i="24"/>
  <c r="G9" i="24" s="1"/>
  <c r="E13" i="24"/>
  <c r="C13" i="24"/>
  <c r="C17" i="24" s="1"/>
  <c r="I7" i="22"/>
  <c r="E14" i="22"/>
  <c r="C14" i="22"/>
  <c r="D8" i="22" s="1"/>
  <c r="F7" i="19"/>
  <c r="F8" i="19"/>
  <c r="F9" i="19"/>
  <c r="F10" i="19"/>
  <c r="F11" i="19"/>
  <c r="F12" i="19"/>
  <c r="F6" i="19"/>
  <c r="J17" i="21"/>
  <c r="I17" i="21"/>
  <c r="I14" i="21"/>
  <c r="I8" i="21"/>
  <c r="I9" i="21"/>
  <c r="I10" i="21"/>
  <c r="I11" i="21"/>
  <c r="I12" i="21"/>
  <c r="I13" i="21"/>
  <c r="I15" i="21"/>
  <c r="I16" i="21"/>
  <c r="I18" i="21"/>
  <c r="I19" i="21"/>
  <c r="I20" i="21"/>
  <c r="I21" i="21"/>
  <c r="I7" i="21"/>
  <c r="F8" i="21"/>
  <c r="F9" i="21"/>
  <c r="F10" i="21"/>
  <c r="F11" i="21"/>
  <c r="F12" i="21"/>
  <c r="F7" i="21"/>
  <c r="D8" i="21"/>
  <c r="D9" i="21"/>
  <c r="D10" i="21"/>
  <c r="D11" i="21"/>
  <c r="D12" i="21"/>
  <c r="D7" i="21"/>
  <c r="D13" i="21" s="1"/>
  <c r="C13" i="19"/>
  <c r="D13" i="19"/>
  <c r="F13" i="19" s="1"/>
  <c r="F11" i="16"/>
  <c r="F12" i="54"/>
  <c r="F8" i="54"/>
  <c r="F9" i="54"/>
  <c r="F10" i="54"/>
  <c r="F7" i="54"/>
  <c r="I11" i="14"/>
  <c r="I10" i="14"/>
  <c r="F11" i="14"/>
  <c r="E12" i="14"/>
  <c r="I12" i="14" s="1"/>
  <c r="C12" i="14"/>
  <c r="D11" i="14" s="1"/>
  <c r="C12" i="13"/>
  <c r="I14" i="12"/>
  <c r="I13" i="12"/>
  <c r="I12" i="12"/>
  <c r="I11" i="12"/>
  <c r="I10" i="12"/>
  <c r="I9" i="12"/>
  <c r="I8" i="12"/>
  <c r="E11" i="11"/>
  <c r="C11" i="11"/>
  <c r="I11" i="11" s="1"/>
  <c r="I9" i="11"/>
  <c r="I10" i="11"/>
  <c r="I12" i="11"/>
  <c r="I13" i="11"/>
  <c r="E8" i="11"/>
  <c r="I8" i="11" s="1"/>
  <c r="C8" i="11"/>
  <c r="I12" i="10"/>
  <c r="I13" i="10"/>
  <c r="I14" i="10"/>
  <c r="I10" i="10"/>
  <c r="C11" i="10"/>
  <c r="E11" i="10"/>
  <c r="I11" i="10" s="1"/>
  <c r="I8" i="9"/>
  <c r="I9" i="9"/>
  <c r="I10" i="9"/>
  <c r="I11" i="9"/>
  <c r="I7" i="9"/>
  <c r="F11" i="9"/>
  <c r="D7" i="9"/>
  <c r="E12" i="9"/>
  <c r="I12" i="9" s="1"/>
  <c r="C12" i="9"/>
  <c r="D9" i="9" s="1"/>
  <c r="C11" i="7"/>
  <c r="E15" i="6"/>
  <c r="C15" i="6"/>
  <c r="N8" i="38" l="1"/>
  <c r="G11" i="38"/>
  <c r="N14" i="38"/>
  <c r="L9" i="38"/>
  <c r="E9" i="38"/>
  <c r="N9" i="38"/>
  <c r="J15" i="38"/>
  <c r="E10" i="38"/>
  <c r="N10" i="38"/>
  <c r="E13" i="38"/>
  <c r="N13" i="38"/>
  <c r="E8" i="38"/>
  <c r="M15" i="38"/>
  <c r="G10" i="38"/>
  <c r="G15" i="38" s="1"/>
  <c r="E11" i="38"/>
  <c r="L8" i="38"/>
  <c r="H15" i="38"/>
  <c r="N15" i="38" s="1"/>
  <c r="L11" i="38"/>
  <c r="L14" i="38"/>
  <c r="L10" i="38"/>
  <c r="F22" i="36"/>
  <c r="G19" i="36" s="1"/>
  <c r="J12" i="36"/>
  <c r="L23" i="36"/>
  <c r="L9" i="36"/>
  <c r="L14" i="36"/>
  <c r="L19" i="36"/>
  <c r="L10" i="36"/>
  <c r="J22" i="36"/>
  <c r="K20" i="36" s="1"/>
  <c r="F17" i="36"/>
  <c r="G12" i="36" s="1"/>
  <c r="G20" i="36"/>
  <c r="L12" i="36"/>
  <c r="G21" i="36"/>
  <c r="L11" i="36"/>
  <c r="J17" i="36"/>
  <c r="K13" i="36" s="1"/>
  <c r="L20" i="36"/>
  <c r="G15" i="36"/>
  <c r="L16" i="36"/>
  <c r="L21" i="36"/>
  <c r="L13" i="36"/>
  <c r="D17" i="36"/>
  <c r="H17" i="36"/>
  <c r="F11" i="32"/>
  <c r="D9" i="32"/>
  <c r="F7" i="32"/>
  <c r="F10" i="32"/>
  <c r="D7" i="32"/>
  <c r="F13" i="32"/>
  <c r="F9" i="32"/>
  <c r="D13" i="32"/>
  <c r="D14" i="32" s="1"/>
  <c r="F12" i="32"/>
  <c r="D12" i="32"/>
  <c r="D8" i="32"/>
  <c r="H17" i="26"/>
  <c r="H13" i="26"/>
  <c r="H10" i="26"/>
  <c r="H14" i="26"/>
  <c r="H18" i="26"/>
  <c r="H11" i="26"/>
  <c r="H9" i="26"/>
  <c r="H15" i="26" s="1"/>
  <c r="H21" i="26" s="1"/>
  <c r="J21" i="26"/>
  <c r="H19" i="26"/>
  <c r="H12" i="26"/>
  <c r="E21" i="26"/>
  <c r="L21" i="26" s="1"/>
  <c r="J15" i="26"/>
  <c r="F15" i="26"/>
  <c r="K20" i="26"/>
  <c r="K15" i="26"/>
  <c r="C21" i="26"/>
  <c r="H11" i="25"/>
  <c r="F14" i="25"/>
  <c r="D9" i="25"/>
  <c r="D16" i="25"/>
  <c r="F11" i="25"/>
  <c r="D8" i="25"/>
  <c r="H12" i="25"/>
  <c r="D12" i="25"/>
  <c r="F8" i="25"/>
  <c r="F9" i="25"/>
  <c r="H10" i="25"/>
  <c r="F10" i="25"/>
  <c r="F16" i="25"/>
  <c r="H8" i="25"/>
  <c r="D10" i="24"/>
  <c r="D15" i="24" s="1"/>
  <c r="G11" i="24"/>
  <c r="D8" i="24"/>
  <c r="D13" i="24" s="1"/>
  <c r="D9" i="24"/>
  <c r="G10" i="24"/>
  <c r="F17" i="24"/>
  <c r="L17" i="24" s="1"/>
  <c r="G8" i="24"/>
  <c r="G13" i="24" s="1"/>
  <c r="I14" i="22"/>
  <c r="D10" i="22"/>
  <c r="D11" i="22"/>
  <c r="D7" i="22"/>
  <c r="D14" i="22" s="1"/>
  <c r="D9" i="22"/>
  <c r="D13" i="22"/>
  <c r="F11" i="22"/>
  <c r="F7" i="22"/>
  <c r="F10" i="22"/>
  <c r="F13" i="22"/>
  <c r="F9" i="22"/>
  <c r="D12" i="22"/>
  <c r="F12" i="22"/>
  <c r="F8" i="22"/>
  <c r="F13" i="21"/>
  <c r="D10" i="14"/>
  <c r="D12" i="14" s="1"/>
  <c r="F10" i="14"/>
  <c r="F12" i="14" s="1"/>
  <c r="D11" i="9"/>
  <c r="F9" i="9"/>
  <c r="D8" i="9"/>
  <c r="D12" i="9" s="1"/>
  <c r="F8" i="9"/>
  <c r="F7" i="9"/>
  <c r="D10" i="9"/>
  <c r="F10" i="9"/>
  <c r="F12" i="9"/>
  <c r="E15" i="38" l="1"/>
  <c r="L15" i="38"/>
  <c r="L22" i="36"/>
  <c r="K21" i="36"/>
  <c r="G22" i="36"/>
  <c r="K19" i="36"/>
  <c r="K22" i="36" s="1"/>
  <c r="G16" i="36"/>
  <c r="K14" i="36"/>
  <c r="K12" i="36"/>
  <c r="G13" i="36"/>
  <c r="G9" i="36"/>
  <c r="G14" i="36"/>
  <c r="G10" i="36"/>
  <c r="K15" i="36"/>
  <c r="K11" i="36"/>
  <c r="L17" i="36"/>
  <c r="K16" i="36"/>
  <c r="K8" i="36"/>
  <c r="K10" i="36"/>
  <c r="G8" i="36"/>
  <c r="K9" i="36"/>
  <c r="G11" i="36"/>
  <c r="F14" i="32"/>
  <c r="D19" i="26"/>
  <c r="D12" i="26"/>
  <c r="D9" i="26"/>
  <c r="K21" i="26"/>
  <c r="D17" i="26"/>
  <c r="D13" i="26"/>
  <c r="D18" i="26"/>
  <c r="F21" i="26"/>
  <c r="D10" i="26"/>
  <c r="D14" i="26"/>
  <c r="D11" i="26"/>
  <c r="F15" i="25"/>
  <c r="D13" i="25"/>
  <c r="H15" i="25"/>
  <c r="D15" i="25"/>
  <c r="F13" i="25"/>
  <c r="H13" i="25"/>
  <c r="D14" i="25"/>
  <c r="H14" i="25"/>
  <c r="G15" i="24"/>
  <c r="D14" i="24"/>
  <c r="G14" i="24"/>
  <c r="F14" i="22"/>
  <c r="K17" i="36" l="1"/>
  <c r="G17" i="36"/>
  <c r="D15" i="26"/>
  <c r="D11" i="2" l="1"/>
  <c r="D12" i="2" s="1"/>
  <c r="C12" i="2"/>
  <c r="D10" i="2" s="1"/>
  <c r="D11" i="12" l="1"/>
  <c r="D12" i="12"/>
  <c r="D8" i="12"/>
  <c r="E15" i="12"/>
  <c r="I15" i="12" s="1"/>
  <c r="C15" i="12"/>
  <c r="D9" i="12" s="1"/>
  <c r="E14" i="11"/>
  <c r="C14" i="11"/>
  <c r="E15" i="10"/>
  <c r="I15" i="10" s="1"/>
  <c r="C15" i="10"/>
  <c r="F12" i="12" l="1"/>
  <c r="F8" i="12"/>
  <c r="F11" i="12"/>
  <c r="D14" i="12"/>
  <c r="D10" i="12"/>
  <c r="F14" i="12"/>
  <c r="F10" i="12"/>
  <c r="D13" i="12"/>
  <c r="D15" i="12" s="1"/>
  <c r="F13" i="12"/>
  <c r="F9" i="12"/>
  <c r="I14" i="11"/>
  <c r="D13" i="10"/>
  <c r="D10" i="10"/>
  <c r="D14" i="10"/>
  <c r="D11" i="10"/>
  <c r="D12" i="10"/>
  <c r="C11" i="8"/>
  <c r="F11" i="8"/>
  <c r="E11" i="8"/>
  <c r="H11" i="8"/>
  <c r="K11" i="8"/>
  <c r="I11" i="7"/>
  <c r="F11" i="7"/>
  <c r="L10" i="7"/>
  <c r="L9" i="7"/>
  <c r="G11" i="7"/>
  <c r="D11" i="7"/>
  <c r="I22" i="6"/>
  <c r="I23" i="6"/>
  <c r="I25" i="6"/>
  <c r="I20" i="6"/>
  <c r="C26" i="6"/>
  <c r="E26" i="6"/>
  <c r="I11" i="6"/>
  <c r="I12" i="6"/>
  <c r="I13" i="6"/>
  <c r="I14" i="6"/>
  <c r="I15" i="6"/>
  <c r="I16" i="6"/>
  <c r="I17" i="6"/>
  <c r="I10" i="6"/>
  <c r="C18" i="6"/>
  <c r="E18" i="6"/>
  <c r="I18" i="6" s="1"/>
  <c r="I26" i="4"/>
  <c r="I27" i="4"/>
  <c r="I28" i="4"/>
  <c r="I25" i="4"/>
  <c r="E29" i="4"/>
  <c r="C29" i="4"/>
  <c r="I10" i="3"/>
  <c r="I11" i="3"/>
  <c r="I9" i="3"/>
  <c r="G12" i="3"/>
  <c r="E12" i="3"/>
  <c r="C12" i="3"/>
  <c r="I11" i="2"/>
  <c r="I12" i="2"/>
  <c r="I10" i="2"/>
  <c r="E12" i="2"/>
  <c r="H8" i="66"/>
  <c r="G8" i="66"/>
  <c r="F9" i="66"/>
  <c r="E9" i="66"/>
  <c r="D9" i="66"/>
  <c r="C9" i="66"/>
  <c r="G9" i="66" s="1"/>
  <c r="H8" i="65"/>
  <c r="G8" i="65"/>
  <c r="F9" i="65"/>
  <c r="H9" i="65" s="1"/>
  <c r="E9" i="65"/>
  <c r="D9" i="65"/>
  <c r="C9" i="65"/>
  <c r="G9" i="65" s="1"/>
  <c r="H8" i="64"/>
  <c r="H7" i="64"/>
  <c r="G8" i="64"/>
  <c r="G9" i="64"/>
  <c r="G7" i="64"/>
  <c r="F10" i="64"/>
  <c r="E10" i="64"/>
  <c r="D10" i="64"/>
  <c r="H10" i="64" s="1"/>
  <c r="C10" i="64"/>
  <c r="G10" i="64" s="1"/>
  <c r="H8" i="63"/>
  <c r="H9" i="63"/>
  <c r="H7" i="63"/>
  <c r="G8" i="63"/>
  <c r="G9" i="63"/>
  <c r="G7" i="63"/>
  <c r="F10" i="63"/>
  <c r="E10" i="63"/>
  <c r="D10" i="63"/>
  <c r="C10" i="63"/>
  <c r="G10" i="63" s="1"/>
  <c r="E10" i="62"/>
  <c r="D10" i="62"/>
  <c r="C10" i="62"/>
  <c r="B10" i="62"/>
  <c r="F9" i="60"/>
  <c r="F8" i="60"/>
  <c r="F7" i="60"/>
  <c r="E9" i="60"/>
  <c r="D9" i="60"/>
  <c r="D8" i="60"/>
  <c r="D7" i="60"/>
  <c r="C9" i="60"/>
  <c r="E10" i="59"/>
  <c r="D10" i="59"/>
  <c r="C10" i="59"/>
  <c r="B10" i="59"/>
  <c r="D7" i="53"/>
  <c r="D6" i="53"/>
  <c r="D8" i="53" s="1"/>
  <c r="E8" i="53"/>
  <c r="F7" i="53" s="1"/>
  <c r="C8" i="53"/>
  <c r="P21" i="1"/>
  <c r="P19" i="1"/>
  <c r="P16" i="1"/>
  <c r="P13" i="1"/>
  <c r="N23" i="1"/>
  <c r="O21" i="1" s="1"/>
  <c r="L23" i="1"/>
  <c r="M21" i="1" s="1"/>
  <c r="J23" i="1"/>
  <c r="K21" i="1" s="1"/>
  <c r="H23" i="1"/>
  <c r="I21" i="1" s="1"/>
  <c r="F23" i="1"/>
  <c r="G21" i="1" s="1"/>
  <c r="D23" i="1"/>
  <c r="E21" i="1" s="1"/>
  <c r="N20" i="1"/>
  <c r="O19" i="1" s="1"/>
  <c r="L20" i="1"/>
  <c r="M16" i="1" s="1"/>
  <c r="J20" i="1"/>
  <c r="K19" i="1" s="1"/>
  <c r="H20" i="1"/>
  <c r="I16" i="1" s="1"/>
  <c r="F20" i="1"/>
  <c r="D20" i="1"/>
  <c r="I12" i="20"/>
  <c r="I9" i="20"/>
  <c r="I10" i="20"/>
  <c r="I11" i="20"/>
  <c r="I8" i="20"/>
  <c r="H12" i="20"/>
  <c r="G12" i="20"/>
  <c r="F12" i="20"/>
  <c r="F9" i="20"/>
  <c r="F10" i="20"/>
  <c r="F11" i="20"/>
  <c r="F8" i="20"/>
  <c r="E12" i="20"/>
  <c r="D12" i="20"/>
  <c r="I9" i="51"/>
  <c r="I10" i="51"/>
  <c r="I11" i="51"/>
  <c r="I8" i="51"/>
  <c r="I12" i="51" s="1"/>
  <c r="H12" i="51"/>
  <c r="G12" i="51"/>
  <c r="F9" i="51"/>
  <c r="F10" i="51"/>
  <c r="F11" i="51"/>
  <c r="F8" i="51"/>
  <c r="F12" i="51" s="1"/>
  <c r="E12" i="51"/>
  <c r="D12" i="51"/>
  <c r="H9" i="50"/>
  <c r="H13" i="50"/>
  <c r="H14" i="50"/>
  <c r="H15" i="50"/>
  <c r="H18" i="50"/>
  <c r="H8" i="50"/>
  <c r="F19" i="50"/>
  <c r="G13" i="50" s="1"/>
  <c r="F16" i="50"/>
  <c r="H16" i="50" s="1"/>
  <c r="F11" i="50"/>
  <c r="H11" i="50" s="1"/>
  <c r="E11" i="50"/>
  <c r="E13" i="50"/>
  <c r="E14" i="50"/>
  <c r="E15" i="50"/>
  <c r="E16" i="50"/>
  <c r="E17" i="50"/>
  <c r="E18" i="50"/>
  <c r="E9" i="50"/>
  <c r="E10" i="50"/>
  <c r="E8" i="50"/>
  <c r="H9" i="49"/>
  <c r="H10" i="49"/>
  <c r="H13" i="49"/>
  <c r="H14" i="49"/>
  <c r="H15" i="49"/>
  <c r="H8" i="49"/>
  <c r="F16" i="49"/>
  <c r="F11" i="49"/>
  <c r="D16" i="49"/>
  <c r="D11" i="49"/>
  <c r="D18" i="49" s="1"/>
  <c r="K9" i="46"/>
  <c r="K10" i="46"/>
  <c r="K11" i="46"/>
  <c r="K12" i="46"/>
  <c r="K8" i="46"/>
  <c r="J9" i="46"/>
  <c r="J10" i="46"/>
  <c r="J11" i="46"/>
  <c r="M11" i="46" s="1"/>
  <c r="J12" i="46"/>
  <c r="M12" i="46" s="1"/>
  <c r="J8" i="46"/>
  <c r="L13" i="46"/>
  <c r="I13" i="46"/>
  <c r="H13" i="46"/>
  <c r="G13" i="46"/>
  <c r="F13" i="46"/>
  <c r="G8" i="45"/>
  <c r="G9" i="45"/>
  <c r="G10" i="45"/>
  <c r="G7" i="45"/>
  <c r="E11" i="45"/>
  <c r="F10" i="45" s="1"/>
  <c r="C11" i="45"/>
  <c r="D8" i="45" s="1"/>
  <c r="H9" i="66" l="1"/>
  <c r="H10" i="63"/>
  <c r="F6" i="53"/>
  <c r="F8" i="53" s="1"/>
  <c r="E13" i="1"/>
  <c r="E19" i="1"/>
  <c r="E16" i="1"/>
  <c r="I19" i="1"/>
  <c r="K13" i="1"/>
  <c r="O13" i="1"/>
  <c r="G13" i="1"/>
  <c r="G19" i="1"/>
  <c r="G16" i="1"/>
  <c r="K16" i="1"/>
  <c r="I13" i="1"/>
  <c r="I20" i="1" s="1"/>
  <c r="O16" i="1"/>
  <c r="O20" i="1" s="1"/>
  <c r="P23" i="1"/>
  <c r="M13" i="1"/>
  <c r="M19" i="1"/>
  <c r="P20" i="1"/>
  <c r="E19" i="50"/>
  <c r="M8" i="46"/>
  <c r="M9" i="46"/>
  <c r="D7" i="45"/>
  <c r="F9" i="45"/>
  <c r="D10" i="45"/>
  <c r="D9" i="45"/>
  <c r="D11" i="45" s="1"/>
  <c r="G11" i="45"/>
  <c r="F15" i="12"/>
  <c r="D15" i="10"/>
  <c r="G8" i="8"/>
  <c r="G9" i="8"/>
  <c r="G10" i="8"/>
  <c r="G7" i="8"/>
  <c r="G6" i="8"/>
  <c r="E10" i="7"/>
  <c r="E9" i="7"/>
  <c r="E11" i="7" s="1"/>
  <c r="H10" i="7"/>
  <c r="H9" i="7"/>
  <c r="H11" i="7" s="1"/>
  <c r="L11" i="7"/>
  <c r="I26" i="6"/>
  <c r="F21" i="6"/>
  <c r="F20" i="6"/>
  <c r="F22" i="6"/>
  <c r="F23" i="6"/>
  <c r="F25" i="6"/>
  <c r="D21" i="6"/>
  <c r="D25" i="6"/>
  <c r="D22" i="6"/>
  <c r="D20" i="6"/>
  <c r="D23" i="6"/>
  <c r="F13" i="6"/>
  <c r="F17" i="6"/>
  <c r="F12" i="6"/>
  <c r="F14" i="6"/>
  <c r="F10" i="6"/>
  <c r="F15" i="6"/>
  <c r="F11" i="6"/>
  <c r="F16" i="6"/>
  <c r="D14" i="6"/>
  <c r="D11" i="6"/>
  <c r="D15" i="6"/>
  <c r="D17" i="6"/>
  <c r="D12" i="6"/>
  <c r="D16" i="6"/>
  <c r="D10" i="6"/>
  <c r="D13" i="6"/>
  <c r="F28" i="4"/>
  <c r="F27" i="4"/>
  <c r="F25" i="4"/>
  <c r="F26" i="4"/>
  <c r="I29" i="4"/>
  <c r="D28" i="4"/>
  <c r="D26" i="4"/>
  <c r="D25" i="4"/>
  <c r="D29" i="4" s="1"/>
  <c r="D27" i="4"/>
  <c r="D11" i="3"/>
  <c r="D9" i="3"/>
  <c r="D10" i="3"/>
  <c r="I12" i="3"/>
  <c r="F10" i="3"/>
  <c r="F9" i="3"/>
  <c r="F11" i="3"/>
  <c r="F11" i="2"/>
  <c r="F10" i="2"/>
  <c r="F12" i="2" s="1"/>
  <c r="G16" i="50"/>
  <c r="G11" i="50"/>
  <c r="H19" i="50"/>
  <c r="G8" i="50"/>
  <c r="G15" i="50"/>
  <c r="G10" i="50"/>
  <c r="G18" i="50"/>
  <c r="G14" i="50"/>
  <c r="G9" i="50"/>
  <c r="G17" i="50"/>
  <c r="F18" i="49"/>
  <c r="G15" i="49" s="1"/>
  <c r="E16" i="49"/>
  <c r="E15" i="49"/>
  <c r="E9" i="49"/>
  <c r="E10" i="49"/>
  <c r="E14" i="49"/>
  <c r="E8" i="49"/>
  <c r="E13" i="49"/>
  <c r="E17" i="49"/>
  <c r="E11" i="49"/>
  <c r="H16" i="49"/>
  <c r="H11" i="49"/>
  <c r="M10" i="46"/>
  <c r="M13" i="46" s="1"/>
  <c r="K13" i="46"/>
  <c r="J13" i="46"/>
  <c r="F8" i="45"/>
  <c r="F7" i="45"/>
  <c r="F11" i="45" s="1"/>
  <c r="F8" i="44"/>
  <c r="F9" i="44"/>
  <c r="F10" i="44"/>
  <c r="F11" i="44"/>
  <c r="F14" i="44"/>
  <c r="F15" i="44"/>
  <c r="F16" i="44"/>
  <c r="F17" i="44"/>
  <c r="F7" i="44"/>
  <c r="E18" i="44"/>
  <c r="F18" i="44" s="1"/>
  <c r="E12" i="44"/>
  <c r="D18" i="44"/>
  <c r="D12" i="44"/>
  <c r="E19" i="43"/>
  <c r="F19" i="43"/>
  <c r="G19" i="43"/>
  <c r="H15" i="43" s="1"/>
  <c r="D19" i="43"/>
  <c r="G9" i="43"/>
  <c r="G10" i="43"/>
  <c r="G11" i="43"/>
  <c r="G12" i="43"/>
  <c r="G8" i="43"/>
  <c r="E13" i="43"/>
  <c r="F13" i="43"/>
  <c r="D13" i="43"/>
  <c r="H8" i="58"/>
  <c r="H9" i="58"/>
  <c r="H10" i="58"/>
  <c r="H7" i="58"/>
  <c r="E8" i="58"/>
  <c r="F11" i="58"/>
  <c r="G10" i="58" s="1"/>
  <c r="D11" i="58"/>
  <c r="E9" i="58" s="1"/>
  <c r="L22" i="42"/>
  <c r="J18" i="42"/>
  <c r="J17" i="42"/>
  <c r="L17" i="42" s="1"/>
  <c r="F18" i="42"/>
  <c r="F17" i="42"/>
  <c r="J14" i="42"/>
  <c r="J15" i="42"/>
  <c r="L15" i="42" s="1"/>
  <c r="J13" i="42"/>
  <c r="J10" i="42"/>
  <c r="L10" i="42" s="1"/>
  <c r="J9" i="42"/>
  <c r="F14" i="42"/>
  <c r="F15" i="42"/>
  <c r="F13" i="42"/>
  <c r="F16" i="42" s="1"/>
  <c r="G14" i="42" s="1"/>
  <c r="F10" i="42"/>
  <c r="F9" i="42"/>
  <c r="L18" i="42"/>
  <c r="I19" i="42"/>
  <c r="I21" i="42" s="1"/>
  <c r="J21" i="42" s="1"/>
  <c r="L14" i="42"/>
  <c r="K14" i="42"/>
  <c r="H16" i="42"/>
  <c r="I16" i="42"/>
  <c r="J16" i="42"/>
  <c r="K15" i="42" s="1"/>
  <c r="E16" i="42"/>
  <c r="D16" i="42"/>
  <c r="E11" i="42"/>
  <c r="E19" i="42" s="1"/>
  <c r="E21" i="42" s="1"/>
  <c r="H11" i="42"/>
  <c r="H19" i="42" s="1"/>
  <c r="H20" i="42" s="1"/>
  <c r="I11" i="42"/>
  <c r="D11" i="42"/>
  <c r="D19" i="42" s="1"/>
  <c r="D20" i="42" s="1"/>
  <c r="E16" i="41"/>
  <c r="F12" i="41" s="1"/>
  <c r="L11" i="41"/>
  <c r="L12" i="41"/>
  <c r="M12" i="41" s="1"/>
  <c r="L13" i="41"/>
  <c r="L14" i="41"/>
  <c r="L15" i="41"/>
  <c r="L10" i="41"/>
  <c r="K13" i="41"/>
  <c r="K14" i="41"/>
  <c r="K10" i="41"/>
  <c r="M11" i="41"/>
  <c r="M13" i="41"/>
  <c r="J15" i="41"/>
  <c r="J10" i="41"/>
  <c r="F11" i="41"/>
  <c r="F14" i="41"/>
  <c r="F15" i="41"/>
  <c r="G16" i="40"/>
  <c r="G17" i="40"/>
  <c r="G18" i="40"/>
  <c r="G19" i="40"/>
  <c r="G20" i="40"/>
  <c r="G15" i="40"/>
  <c r="E21" i="40"/>
  <c r="F21" i="40"/>
  <c r="D21" i="40"/>
  <c r="G9" i="40"/>
  <c r="G10" i="40"/>
  <c r="G11" i="40"/>
  <c r="G12" i="40"/>
  <c r="G8" i="40"/>
  <c r="E13" i="40"/>
  <c r="E22" i="40" s="1"/>
  <c r="F13" i="40"/>
  <c r="F22" i="40" s="1"/>
  <c r="D13" i="40"/>
  <c r="D22" i="40" s="1"/>
  <c r="J8" i="39"/>
  <c r="J7" i="39"/>
  <c r="H9" i="39"/>
  <c r="J9" i="39"/>
  <c r="G9" i="39"/>
  <c r="I10" i="37"/>
  <c r="H10" i="37"/>
  <c r="J9" i="37"/>
  <c r="J8" i="37"/>
  <c r="F9" i="37"/>
  <c r="F8" i="37"/>
  <c r="E10" i="37"/>
  <c r="D10" i="37"/>
  <c r="H9" i="57"/>
  <c r="H10" i="57"/>
  <c r="H11" i="57"/>
  <c r="H8" i="57"/>
  <c r="F12" i="57"/>
  <c r="G10" i="57" s="1"/>
  <c r="D12" i="57"/>
  <c r="E11" i="57" s="1"/>
  <c r="E9" i="57" l="1"/>
  <c r="G20" i="1"/>
  <c r="K20" i="1"/>
  <c r="E20" i="1"/>
  <c r="G19" i="50"/>
  <c r="G8" i="49"/>
  <c r="F12" i="44"/>
  <c r="H12" i="43"/>
  <c r="H8" i="43"/>
  <c r="H9" i="43"/>
  <c r="H18" i="43"/>
  <c r="G13" i="43"/>
  <c r="H10" i="43" s="1"/>
  <c r="H17" i="43"/>
  <c r="H16" i="43"/>
  <c r="H19" i="43" s="1"/>
  <c r="G9" i="58"/>
  <c r="E7" i="58"/>
  <c r="E11" i="58" s="1"/>
  <c r="G8" i="58"/>
  <c r="H11" i="58"/>
  <c r="E10" i="58"/>
  <c r="G7" i="58"/>
  <c r="G11" i="58" s="1"/>
  <c r="H24" i="42"/>
  <c r="J20" i="42"/>
  <c r="F21" i="42"/>
  <c r="F23" i="42" s="1"/>
  <c r="E23" i="42"/>
  <c r="E24" i="42" s="1"/>
  <c r="D24" i="42"/>
  <c r="F20" i="42"/>
  <c r="J11" i="42"/>
  <c r="J19" i="42" s="1"/>
  <c r="J23" i="42"/>
  <c r="L13" i="42"/>
  <c r="I23" i="42"/>
  <c r="I24" i="42" s="1"/>
  <c r="L23" i="42"/>
  <c r="F13" i="41"/>
  <c r="G13" i="40"/>
  <c r="H10" i="40" s="1"/>
  <c r="H11" i="40"/>
  <c r="H8" i="40"/>
  <c r="G21" i="40"/>
  <c r="F10" i="37"/>
  <c r="G8" i="37"/>
  <c r="G9" i="37"/>
  <c r="L9" i="37"/>
  <c r="H12" i="57"/>
  <c r="E8" i="57"/>
  <c r="G8" i="57"/>
  <c r="G9" i="57"/>
  <c r="G11" i="57"/>
  <c r="G11" i="8"/>
  <c r="F26" i="6"/>
  <c r="D26" i="6"/>
  <c r="F18" i="6"/>
  <c r="D18" i="6"/>
  <c r="F29" i="4"/>
  <c r="G13" i="49"/>
  <c r="G11" i="49"/>
  <c r="G17" i="49"/>
  <c r="G9" i="49"/>
  <c r="G10" i="49"/>
  <c r="H18" i="49"/>
  <c r="G14" i="49"/>
  <c r="G16" i="49"/>
  <c r="E18" i="49"/>
  <c r="K13" i="42"/>
  <c r="K16" i="42" s="1"/>
  <c r="K10" i="42"/>
  <c r="L9" i="42"/>
  <c r="G13" i="42"/>
  <c r="G15" i="42"/>
  <c r="L16" i="42"/>
  <c r="F11" i="42"/>
  <c r="K16" i="41"/>
  <c r="J16" i="41"/>
  <c r="M14" i="41"/>
  <c r="M15" i="41"/>
  <c r="L16" i="41"/>
  <c r="M10" i="41"/>
  <c r="F10" i="41"/>
  <c r="F16" i="41" s="1"/>
  <c r="L8" i="37"/>
  <c r="J10" i="37"/>
  <c r="L10" i="37" s="1"/>
  <c r="K8" i="37"/>
  <c r="E10" i="57"/>
  <c r="I15" i="24"/>
  <c r="I14" i="24"/>
  <c r="G20" i="21"/>
  <c r="G18" i="21"/>
  <c r="H11" i="43" l="1"/>
  <c r="H13" i="43" s="1"/>
  <c r="K9" i="42"/>
  <c r="F24" i="42"/>
  <c r="L20" i="42"/>
  <c r="L21" i="42"/>
  <c r="J24" i="42"/>
  <c r="M16" i="41"/>
  <c r="H12" i="40"/>
  <c r="H9" i="40"/>
  <c r="H19" i="40"/>
  <c r="H18" i="40"/>
  <c r="H15" i="40"/>
  <c r="H16" i="40"/>
  <c r="G22" i="40"/>
  <c r="H20" i="40"/>
  <c r="H17" i="40"/>
  <c r="G10" i="37"/>
  <c r="K9" i="37"/>
  <c r="K10" i="37" s="1"/>
  <c r="G12" i="57"/>
  <c r="E12" i="57"/>
  <c r="G18" i="49"/>
  <c r="K11" i="42"/>
  <c r="G16" i="42"/>
  <c r="F19" i="42"/>
  <c r="L19" i="42" s="1"/>
  <c r="L11" i="42"/>
  <c r="G10" i="42"/>
  <c r="G9" i="42"/>
  <c r="G11" i="42" s="1"/>
  <c r="L24" i="42" l="1"/>
  <c r="H9" i="16"/>
  <c r="G26" i="6" l="1"/>
  <c r="E16" i="23" l="1"/>
  <c r="D16" i="23"/>
  <c r="C16" i="23"/>
  <c r="J14" i="21"/>
  <c r="J16" i="21"/>
  <c r="J18" i="21"/>
  <c r="J20" i="21"/>
  <c r="J8" i="21"/>
  <c r="J9" i="21"/>
  <c r="J10" i="21"/>
  <c r="J11" i="21"/>
  <c r="J12" i="21"/>
  <c r="J7" i="21"/>
  <c r="G13" i="21"/>
  <c r="H11" i="21" s="1"/>
  <c r="G7" i="19"/>
  <c r="G8" i="19"/>
  <c r="G9" i="19"/>
  <c r="G10" i="19"/>
  <c r="G11" i="19"/>
  <c r="G12" i="19"/>
  <c r="G6" i="19"/>
  <c r="E13" i="19"/>
  <c r="G13" i="19" s="1"/>
  <c r="H8" i="21" l="1"/>
  <c r="G15" i="21"/>
  <c r="G19" i="21"/>
  <c r="J19" i="21" s="1"/>
  <c r="H10" i="21"/>
  <c r="J13" i="21"/>
  <c r="H7" i="21"/>
  <c r="H9" i="21"/>
  <c r="H12" i="21"/>
  <c r="E9" i="16"/>
  <c r="E8" i="16"/>
  <c r="D11" i="16"/>
  <c r="H11" i="16" s="1"/>
  <c r="H10" i="16"/>
  <c r="H7" i="16"/>
  <c r="G21" i="21" l="1"/>
  <c r="J21" i="21" s="1"/>
  <c r="J15" i="21"/>
  <c r="H13" i="21"/>
  <c r="E10" i="16"/>
  <c r="E7" i="16"/>
  <c r="E11" i="16" s="1"/>
  <c r="G22" i="55"/>
  <c r="F22" i="55"/>
  <c r="G27" i="55"/>
  <c r="F27" i="55"/>
  <c r="E27" i="55"/>
  <c r="D27" i="55"/>
  <c r="E22" i="55"/>
  <c r="D22" i="55"/>
  <c r="E20" i="35" l="1"/>
  <c r="E14" i="35"/>
  <c r="C20" i="35"/>
  <c r="C14" i="35"/>
  <c r="F13" i="35" l="1"/>
  <c r="F10" i="35"/>
  <c r="F9" i="35"/>
  <c r="F14" i="35" s="1"/>
  <c r="E25" i="35"/>
  <c r="F12" i="35"/>
  <c r="F11" i="35"/>
  <c r="D10" i="35"/>
  <c r="D9" i="35"/>
  <c r="D14" i="35" s="1"/>
  <c r="D11" i="35"/>
  <c r="D13" i="35"/>
  <c r="C25" i="35"/>
  <c r="D12" i="35"/>
  <c r="D16" i="35"/>
  <c r="D17" i="35"/>
  <c r="D18" i="35"/>
  <c r="D19" i="35"/>
  <c r="F16" i="35"/>
  <c r="F17" i="35"/>
  <c r="F19" i="35"/>
  <c r="F18" i="35"/>
  <c r="F20" i="35" s="1"/>
  <c r="G10" i="27"/>
  <c r="E10" i="27"/>
  <c r="C10" i="27"/>
  <c r="D20" i="35" l="1"/>
  <c r="F11" i="10"/>
  <c r="F12" i="10"/>
  <c r="F13" i="10"/>
  <c r="F14" i="10"/>
  <c r="F10" i="10"/>
  <c r="F15" i="10" s="1"/>
  <c r="F9" i="11"/>
  <c r="F10" i="11"/>
  <c r="F12" i="11"/>
  <c r="F13" i="11"/>
  <c r="D9" i="11"/>
  <c r="D10" i="11"/>
  <c r="D12" i="11"/>
  <c r="D11" i="11" s="1"/>
  <c r="D13" i="11"/>
  <c r="G12" i="9"/>
  <c r="H9" i="9" s="1"/>
  <c r="F8" i="11" l="1"/>
  <c r="F11" i="11"/>
  <c r="F14" i="11" s="1"/>
  <c r="D8" i="11"/>
  <c r="D14" i="11" s="1"/>
  <c r="H10" i="9"/>
  <c r="H7" i="9"/>
  <c r="H11" i="9"/>
  <c r="H8" i="9"/>
  <c r="I11" i="8"/>
  <c r="J7" i="8" s="1"/>
  <c r="M10" i="7"/>
  <c r="M9" i="7"/>
  <c r="H11" i="3"/>
  <c r="H10" i="3"/>
  <c r="H9" i="3"/>
  <c r="F12" i="3"/>
  <c r="D12" i="3"/>
  <c r="G29" i="4"/>
  <c r="J11" i="7"/>
  <c r="H12" i="9" l="1"/>
  <c r="K10" i="7"/>
  <c r="K9" i="7"/>
  <c r="M11" i="7"/>
  <c r="H25" i="4"/>
  <c r="H26" i="4"/>
  <c r="H27" i="4"/>
  <c r="H28" i="4"/>
  <c r="H12" i="3"/>
  <c r="J9" i="8"/>
  <c r="J8" i="8"/>
  <c r="J10" i="8"/>
  <c r="J6" i="8"/>
  <c r="J11" i="8" s="1"/>
  <c r="J26" i="6"/>
  <c r="J22" i="6"/>
  <c r="J23" i="6"/>
  <c r="J25" i="6"/>
  <c r="J20" i="6"/>
  <c r="H21" i="6"/>
  <c r="H22" i="6"/>
  <c r="H23" i="6"/>
  <c r="H25" i="6"/>
  <c r="H20" i="6"/>
  <c r="J11" i="6"/>
  <c r="J12" i="6"/>
  <c r="J13" i="6"/>
  <c r="J14" i="6"/>
  <c r="J16" i="6"/>
  <c r="J17" i="6"/>
  <c r="J10" i="6"/>
  <c r="G15" i="6"/>
  <c r="G18" i="6" s="1"/>
  <c r="H13" i="6" s="1"/>
  <c r="K11" i="7" l="1"/>
  <c r="J15" i="6"/>
  <c r="H26" i="6"/>
  <c r="H29" i="4"/>
  <c r="H16" i="6"/>
  <c r="H12" i="6"/>
  <c r="H14" i="6"/>
  <c r="J18" i="6"/>
  <c r="H15" i="6"/>
  <c r="H11" i="6"/>
  <c r="H10" i="6"/>
  <c r="H17" i="6"/>
  <c r="J26" i="4"/>
  <c r="J27" i="4"/>
  <c r="J28" i="4"/>
  <c r="J29" i="4"/>
  <c r="J25" i="4"/>
  <c r="J11" i="2"/>
  <c r="J10" i="2"/>
  <c r="G12" i="2"/>
  <c r="J12" i="2" s="1"/>
  <c r="H18" i="6" l="1"/>
  <c r="H11" i="2"/>
  <c r="H10" i="2"/>
  <c r="H12" i="2" s="1"/>
  <c r="L17" i="35" l="1"/>
  <c r="L18" i="35"/>
  <c r="L19" i="35"/>
  <c r="L20" i="35"/>
  <c r="L16" i="35"/>
  <c r="K17" i="35"/>
  <c r="K18" i="35"/>
  <c r="K19" i="35"/>
  <c r="K16" i="35"/>
  <c r="L10" i="35"/>
  <c r="L11" i="35"/>
  <c r="L12" i="35"/>
  <c r="L13" i="35"/>
  <c r="L9" i="35"/>
  <c r="K10" i="35"/>
  <c r="K11" i="35"/>
  <c r="K12" i="35"/>
  <c r="K13" i="35"/>
  <c r="K9" i="35"/>
  <c r="I30" i="35"/>
  <c r="I20" i="35"/>
  <c r="J18" i="35" s="1"/>
  <c r="I14" i="35"/>
  <c r="J12" i="35" s="1"/>
  <c r="G20" i="35"/>
  <c r="G14" i="35"/>
  <c r="G9" i="34"/>
  <c r="G16" i="34"/>
  <c r="G17" i="34"/>
  <c r="G24" i="34"/>
  <c r="G25" i="34"/>
  <c r="G8" i="34"/>
  <c r="E28" i="34"/>
  <c r="E30" i="34" s="1"/>
  <c r="E26" i="34"/>
  <c r="E20" i="34"/>
  <c r="E22" i="34" s="1"/>
  <c r="E18" i="34"/>
  <c r="E12" i="34"/>
  <c r="E14" i="34" s="1"/>
  <c r="E10" i="34"/>
  <c r="J8" i="32"/>
  <c r="J9" i="32"/>
  <c r="J11" i="32"/>
  <c r="J12" i="32"/>
  <c r="J7" i="32"/>
  <c r="I8" i="32"/>
  <c r="I9" i="32"/>
  <c r="I10" i="32"/>
  <c r="I11" i="32"/>
  <c r="I12" i="32"/>
  <c r="I13" i="32"/>
  <c r="I14" i="32"/>
  <c r="I7" i="32"/>
  <c r="G10" i="32"/>
  <c r="G14" i="32" s="1"/>
  <c r="G13" i="32"/>
  <c r="J13" i="32" s="1"/>
  <c r="E10" i="31"/>
  <c r="E9" i="31"/>
  <c r="D11" i="31"/>
  <c r="E11" i="31" s="1"/>
  <c r="G9" i="29"/>
  <c r="G10" i="29"/>
  <c r="G13" i="29"/>
  <c r="G14" i="29"/>
  <c r="G16" i="29"/>
  <c r="G17" i="29"/>
  <c r="G8" i="29"/>
  <c r="E18" i="29"/>
  <c r="C18" i="29"/>
  <c r="E11" i="29"/>
  <c r="C11" i="29"/>
  <c r="G10" i="28"/>
  <c r="G11" i="28"/>
  <c r="G14" i="28"/>
  <c r="G15" i="28"/>
  <c r="G16" i="28"/>
  <c r="G9" i="28"/>
  <c r="E17" i="28"/>
  <c r="G17" i="28" s="1"/>
  <c r="C17" i="28"/>
  <c r="E12" i="28"/>
  <c r="G12" i="28" s="1"/>
  <c r="C12" i="28"/>
  <c r="H16" i="35" l="1"/>
  <c r="H17" i="35"/>
  <c r="H18" i="35"/>
  <c r="H19" i="35"/>
  <c r="H13" i="35"/>
  <c r="G25" i="35"/>
  <c r="K20" i="35"/>
  <c r="G18" i="29"/>
  <c r="C19" i="29"/>
  <c r="C18" i="28"/>
  <c r="E18" i="28"/>
  <c r="F16" i="28" s="1"/>
  <c r="L14" i="35"/>
  <c r="H12" i="32"/>
  <c r="H8" i="32"/>
  <c r="J14" i="32"/>
  <c r="H11" i="32"/>
  <c r="H7" i="32"/>
  <c r="H13" i="32"/>
  <c r="H9" i="32"/>
  <c r="H10" i="32"/>
  <c r="J10" i="32"/>
  <c r="E19" i="29"/>
  <c r="F11" i="29" s="1"/>
  <c r="G11" i="29"/>
  <c r="F11" i="28"/>
  <c r="H10" i="35"/>
  <c r="H11" i="35"/>
  <c r="H12" i="35"/>
  <c r="J19" i="35"/>
  <c r="J16" i="35"/>
  <c r="J13" i="35"/>
  <c r="I25" i="35"/>
  <c r="J11" i="35"/>
  <c r="J17" i="35"/>
  <c r="K14" i="35"/>
  <c r="J9" i="35"/>
  <c r="J10" i="35"/>
  <c r="H9" i="35"/>
  <c r="H14" i="35" s="1"/>
  <c r="J14" i="35" l="1"/>
  <c r="H20" i="35"/>
  <c r="J20" i="35"/>
  <c r="H14" i="32"/>
  <c r="D15" i="29"/>
  <c r="D10" i="29"/>
  <c r="D13" i="29"/>
  <c r="D16" i="29"/>
  <c r="D11" i="29"/>
  <c r="D14" i="29"/>
  <c r="D9" i="29"/>
  <c r="D17" i="29"/>
  <c r="D8" i="29"/>
  <c r="D18" i="29"/>
  <c r="F14" i="28"/>
  <c r="F10" i="28"/>
  <c r="D15" i="28"/>
  <c r="D11" i="28"/>
  <c r="D9" i="28"/>
  <c r="D10" i="28"/>
  <c r="D14" i="28"/>
  <c r="D16" i="28"/>
  <c r="F9" i="28"/>
  <c r="F17" i="28"/>
  <c r="D12" i="28"/>
  <c r="F15" i="28"/>
  <c r="G18" i="28"/>
  <c r="F12" i="28"/>
  <c r="F18" i="28" s="1"/>
  <c r="D17" i="28"/>
  <c r="G19" i="29"/>
  <c r="F16" i="29"/>
  <c r="F15" i="29"/>
  <c r="F10" i="29"/>
  <c r="F13" i="29"/>
  <c r="F18" i="29"/>
  <c r="F19" i="29" s="1"/>
  <c r="F14" i="29"/>
  <c r="F9" i="29"/>
  <c r="F17" i="29"/>
  <c r="F8" i="29"/>
  <c r="D19" i="29" l="1"/>
  <c r="D18" i="28"/>
  <c r="M9" i="25"/>
  <c r="O9" i="25" s="1"/>
  <c r="M10" i="25"/>
  <c r="O10" i="25" s="1"/>
  <c r="M11" i="25"/>
  <c r="O11" i="25" s="1"/>
  <c r="M12" i="25"/>
  <c r="M8" i="25"/>
  <c r="L8" i="25"/>
  <c r="K15" i="25"/>
  <c r="K14" i="25"/>
  <c r="K13" i="25"/>
  <c r="L12" i="25" s="1"/>
  <c r="J12" i="25"/>
  <c r="J11" i="25"/>
  <c r="J10" i="25"/>
  <c r="J9" i="25"/>
  <c r="J8" i="25"/>
  <c r="I15" i="25"/>
  <c r="J15" i="25" s="1"/>
  <c r="I14" i="25"/>
  <c r="J14" i="25" s="1"/>
  <c r="M9" i="24"/>
  <c r="M10" i="24"/>
  <c r="M11" i="24"/>
  <c r="M12" i="24"/>
  <c r="M14" i="24"/>
  <c r="M15" i="24"/>
  <c r="M16" i="24"/>
  <c r="M8" i="24"/>
  <c r="K15" i="24"/>
  <c r="K14" i="24"/>
  <c r="K13" i="24"/>
  <c r="I13" i="24"/>
  <c r="K10" i="23"/>
  <c r="K11" i="23"/>
  <c r="K12" i="23"/>
  <c r="K13" i="23"/>
  <c r="K14" i="23"/>
  <c r="K15" i="23"/>
  <c r="J10" i="23"/>
  <c r="J11" i="23"/>
  <c r="J13" i="23"/>
  <c r="J14" i="23"/>
  <c r="J15" i="23"/>
  <c r="J9" i="23"/>
  <c r="K9" i="23"/>
  <c r="I10" i="23"/>
  <c r="I11" i="23"/>
  <c r="I12" i="23"/>
  <c r="I13" i="23"/>
  <c r="I14" i="23"/>
  <c r="I15" i="23"/>
  <c r="I9" i="23"/>
  <c r="G16" i="23"/>
  <c r="J16" i="23" s="1"/>
  <c r="H16" i="23"/>
  <c r="K16" i="23" s="1"/>
  <c r="F16" i="23"/>
  <c r="I16" i="23" s="1"/>
  <c r="J13" i="25" l="1"/>
  <c r="L14" i="25"/>
  <c r="L15" i="25"/>
  <c r="L11" i="25"/>
  <c r="O8" i="25"/>
  <c r="O12" i="25"/>
  <c r="M14" i="25"/>
  <c r="L9" i="25"/>
  <c r="L13" i="25" s="1"/>
  <c r="M13" i="25"/>
  <c r="N8" i="25" s="1"/>
  <c r="M15" i="25"/>
  <c r="L10" i="25"/>
  <c r="J11" i="24"/>
  <c r="J14" i="24"/>
  <c r="J15" i="24"/>
  <c r="I17" i="24"/>
  <c r="M17" i="24" s="1"/>
  <c r="M13" i="24"/>
  <c r="J8" i="24"/>
  <c r="J12" i="24"/>
  <c r="J9" i="24"/>
  <c r="J10" i="24"/>
  <c r="N9" i="25" l="1"/>
  <c r="N10" i="25"/>
  <c r="N14" i="25"/>
  <c r="O14" i="25"/>
  <c r="J16" i="25"/>
  <c r="O13" i="25"/>
  <c r="N11" i="25"/>
  <c r="N15" i="25"/>
  <c r="O15" i="25"/>
  <c r="L16" i="25"/>
  <c r="N12" i="25"/>
  <c r="J13" i="24"/>
  <c r="J8" i="22"/>
  <c r="J9" i="22"/>
  <c r="J10" i="22"/>
  <c r="J11" i="22"/>
  <c r="J12" i="22"/>
  <c r="J13" i="22"/>
  <c r="J7" i="22"/>
  <c r="G14" i="22"/>
  <c r="J14" i="22" s="1"/>
  <c r="N13" i="25" l="1"/>
  <c r="H10" i="22"/>
  <c r="H13" i="22"/>
  <c r="H9" i="22"/>
  <c r="H12" i="22"/>
  <c r="H8" i="22"/>
  <c r="H11" i="22"/>
  <c r="H7" i="22"/>
  <c r="E7" i="18"/>
  <c r="F7" i="15"/>
  <c r="F8" i="15"/>
  <c r="F9" i="15"/>
  <c r="F10" i="15"/>
  <c r="F11" i="15"/>
  <c r="F12" i="15"/>
  <c r="F13" i="15"/>
  <c r="F14" i="15"/>
  <c r="F15" i="15"/>
  <c r="F16" i="15"/>
  <c r="F17" i="15"/>
  <c r="F19" i="15"/>
  <c r="F20" i="15"/>
  <c r="F21" i="15"/>
  <c r="F23" i="15"/>
  <c r="F24" i="15"/>
  <c r="F25" i="15"/>
  <c r="F26" i="15"/>
  <c r="F28" i="15"/>
  <c r="F6" i="15"/>
  <c r="G12" i="54"/>
  <c r="G8" i="54"/>
  <c r="G9" i="54"/>
  <c r="G10" i="54"/>
  <c r="G7" i="54"/>
  <c r="E13" i="54"/>
  <c r="E11" i="54"/>
  <c r="E8" i="54"/>
  <c r="J11" i="14"/>
  <c r="J10" i="14"/>
  <c r="G12" i="14"/>
  <c r="G11" i="13"/>
  <c r="G10" i="13"/>
  <c r="E12" i="13"/>
  <c r="G12" i="13" s="1"/>
  <c r="J9" i="12"/>
  <c r="J10" i="12"/>
  <c r="J11" i="12"/>
  <c r="J12" i="12"/>
  <c r="J13" i="12"/>
  <c r="J14" i="12"/>
  <c r="J8" i="12"/>
  <c r="G15" i="12"/>
  <c r="J9" i="11"/>
  <c r="J10" i="11"/>
  <c r="J13" i="11"/>
  <c r="G11" i="11"/>
  <c r="J11" i="11" s="1"/>
  <c r="G8" i="11"/>
  <c r="J8" i="11" s="1"/>
  <c r="J12" i="10"/>
  <c r="J13" i="10"/>
  <c r="J14" i="10"/>
  <c r="J10" i="10"/>
  <c r="G11" i="10"/>
  <c r="H14" i="22" l="1"/>
  <c r="H10" i="14"/>
  <c r="H11" i="14"/>
  <c r="J12" i="14"/>
  <c r="J11" i="10"/>
  <c r="G10" i="16"/>
  <c r="G9" i="16"/>
  <c r="G7" i="16"/>
  <c r="G11" i="16" s="1"/>
  <c r="G14" i="11"/>
  <c r="H10" i="12"/>
  <c r="H14" i="12"/>
  <c r="H11" i="12"/>
  <c r="H12" i="12"/>
  <c r="H9" i="12"/>
  <c r="H13" i="12"/>
  <c r="H8" i="12"/>
  <c r="J15" i="12"/>
  <c r="G15" i="10"/>
  <c r="J8" i="9"/>
  <c r="J9" i="9"/>
  <c r="J10" i="9"/>
  <c r="J11" i="9"/>
  <c r="J12" i="9"/>
  <c r="J7" i="9"/>
  <c r="H12" i="14" l="1"/>
  <c r="H15" i="12"/>
  <c r="H14" i="10"/>
  <c r="H10" i="10"/>
  <c r="H15" i="10" s="1"/>
  <c r="H13" i="10"/>
  <c r="H12" i="10"/>
  <c r="H11" i="10"/>
  <c r="H10" i="11"/>
  <c r="H12" i="11"/>
  <c r="H9" i="11"/>
  <c r="H13" i="11"/>
  <c r="J14" i="11"/>
  <c r="J15" i="10"/>
  <c r="J10" i="3"/>
  <c r="J11" i="3"/>
  <c r="J12" i="3"/>
  <c r="J9" i="3"/>
  <c r="H8" i="11" l="1"/>
  <c r="H11" i="11"/>
  <c r="D13" i="54"/>
  <c r="C13" i="54"/>
  <c r="D11" i="54"/>
  <c r="C11" i="54"/>
  <c r="H14" i="11" l="1"/>
</calcChain>
</file>

<file path=xl/sharedStrings.xml><?xml version="1.0" encoding="utf-8"?>
<sst xmlns="http://schemas.openxmlformats.org/spreadsheetml/2006/main" count="1635" uniqueCount="778">
  <si>
    <t>31.12.2017.</t>
  </si>
  <si>
    <t>31.12.2018.</t>
  </si>
  <si>
    <t>Indeks</t>
  </si>
  <si>
    <t xml:space="preserve">                                                                                                                                                                             </t>
  </si>
  <si>
    <t>(4/2)</t>
  </si>
  <si>
    <t>(6/4)</t>
  </si>
  <si>
    <t xml:space="preserve">                                                                                                                                                                  </t>
  </si>
  <si>
    <t xml:space="preserve">       31.12.2018.</t>
  </si>
  <si>
    <t xml:space="preserve">                                                                                                                                                                 </t>
  </si>
  <si>
    <t>8=(4/2)</t>
  </si>
  <si>
    <t xml:space="preserve">     9=(6/4)</t>
  </si>
  <si>
    <t>29,8</t>
  </si>
  <si>
    <t xml:space="preserve">                                                                                                                                                                              </t>
  </si>
  <si>
    <t xml:space="preserve">      3                  4</t>
  </si>
  <si>
    <t xml:space="preserve">        6                 7  </t>
  </si>
  <si>
    <t xml:space="preserve">         9                10</t>
  </si>
  <si>
    <t>11=(6/3)</t>
  </si>
  <si>
    <t>12=(9/6)</t>
  </si>
  <si>
    <t>46,5</t>
  </si>
  <si>
    <t>32,8</t>
  </si>
  <si>
    <t>12,2</t>
  </si>
  <si>
    <t>0,5</t>
  </si>
  <si>
    <t xml:space="preserve">                                                                                                                                                              </t>
  </si>
  <si>
    <t xml:space="preserve">                                                                                                                                                                      </t>
  </si>
  <si>
    <t>%</t>
  </si>
  <si>
    <t xml:space="preserve">                                                                                                                                                                           </t>
  </si>
  <si>
    <t xml:space="preserve">                                                                                                                                                               </t>
  </si>
  <si>
    <t>(3/2)</t>
  </si>
  <si>
    <t>(4/3)</t>
  </si>
  <si>
    <t xml:space="preserve">                                                                                                                      </t>
  </si>
  <si>
    <t xml:space="preserve">                                                                                                                                                                </t>
  </si>
  <si>
    <t>1.1.</t>
  </si>
  <si>
    <t>1.1.1.</t>
  </si>
  <si>
    <t>1.1.1.1.</t>
  </si>
  <si>
    <t>1.1.1.2.</t>
  </si>
  <si>
    <t>1.1.1.3.</t>
  </si>
  <si>
    <t>1.1.1.4.</t>
  </si>
  <si>
    <t>1.1.1.5.</t>
  </si>
  <si>
    <t>1.1.1.6.</t>
  </si>
  <si>
    <t>1.1.1.7.</t>
  </si>
  <si>
    <t>1.1.1.8.</t>
  </si>
  <si>
    <t>1.1.1.9.</t>
  </si>
  <si>
    <t>-</t>
  </si>
  <si>
    <t>1.1.1.10.</t>
  </si>
  <si>
    <t>1.1.1.11.</t>
  </si>
  <si>
    <t>1.1.1.12.</t>
  </si>
  <si>
    <t>1.1.1.13.</t>
  </si>
  <si>
    <t>1.1.2.</t>
  </si>
  <si>
    <t>1.2.</t>
  </si>
  <si>
    <t>1.2.1.</t>
  </si>
  <si>
    <t>1.2.2.</t>
  </si>
  <si>
    <t>1.2.3.</t>
  </si>
  <si>
    <t>1.2.4.</t>
  </si>
  <si>
    <t>1.2.5.</t>
  </si>
  <si>
    <t>R. br.</t>
  </si>
  <si>
    <t>16,6%</t>
  </si>
  <si>
    <t>17,5%</t>
  </si>
  <si>
    <t xml:space="preserve">                                                                                                                                                      </t>
  </si>
  <si>
    <t xml:space="preserve"> 10,1%</t>
  </si>
  <si>
    <t>5=(3/2)</t>
  </si>
  <si>
    <t>6=(4/3)</t>
  </si>
  <si>
    <t xml:space="preserve">                                                                                                                                                       </t>
  </si>
  <si>
    <t>9=(6/4)</t>
  </si>
  <si>
    <t xml:space="preserve">    8=(4/2)</t>
  </si>
  <si>
    <t xml:space="preserve">    9=(6/4)</t>
  </si>
  <si>
    <t>6=(4/2)</t>
  </si>
  <si>
    <t>11=(5/2)</t>
  </si>
  <si>
    <t>A</t>
  </si>
  <si>
    <t>B</t>
  </si>
  <si>
    <t>C</t>
  </si>
  <si>
    <t>D</t>
  </si>
  <si>
    <t>E</t>
  </si>
  <si>
    <t>6 (2+4)</t>
  </si>
  <si>
    <t>12=(8+10)</t>
  </si>
  <si>
    <t>14=(12/6)</t>
  </si>
  <si>
    <t>70,2</t>
  </si>
  <si>
    <t>35,1</t>
  </si>
  <si>
    <t>64,9</t>
  </si>
  <si>
    <t>20,8</t>
  </si>
  <si>
    <t>79,2</t>
  </si>
  <si>
    <t>5=(4/2)</t>
  </si>
  <si>
    <t>9=(8/6)</t>
  </si>
  <si>
    <t>10=(6/2)</t>
  </si>
  <si>
    <t>11=(8/4)</t>
  </si>
  <si>
    <t xml:space="preserve">                  </t>
  </si>
  <si>
    <t xml:space="preserve">                           </t>
  </si>
  <si>
    <t xml:space="preserve">                                                                                                                                                                       </t>
  </si>
  <si>
    <t xml:space="preserve">            %</t>
  </si>
  <si>
    <t xml:space="preserve">       %</t>
  </si>
  <si>
    <t xml:space="preserve">   6=(4/2)</t>
  </si>
  <si>
    <t>4 (3/2)</t>
  </si>
  <si>
    <t>LCR</t>
  </si>
  <si>
    <t>78,5</t>
  </si>
  <si>
    <t>30,2</t>
  </si>
  <si>
    <t> 30,8</t>
  </si>
  <si>
    <t>47,6</t>
  </si>
  <si>
    <t> 46,3</t>
  </si>
  <si>
    <t>74,9</t>
  </si>
  <si>
    <t> 77,7</t>
  </si>
  <si>
    <t> 77,6</t>
  </si>
  <si>
    <t> 77,1</t>
  </si>
  <si>
    <t>85,0%</t>
  </si>
  <si>
    <t>80,0%</t>
  </si>
  <si>
    <t>75,0%</t>
  </si>
  <si>
    <t>EUR</t>
  </si>
  <si>
    <t>(6/2)</t>
  </si>
  <si>
    <t>(8/4)</t>
  </si>
  <si>
    <t>1,5%</t>
  </si>
  <si>
    <t>1,8%</t>
  </si>
  <si>
    <t>30,0%</t>
  </si>
  <si>
    <t xml:space="preserve">                                                                                                                                        </t>
  </si>
  <si>
    <t xml:space="preserve">                                                                                                                                                   </t>
  </si>
  <si>
    <t xml:space="preserve">31.12.2018. </t>
  </si>
  <si>
    <t>5=(3+4)</t>
  </si>
  <si>
    <t>8=(6+7)</t>
  </si>
  <si>
    <t>9=(7+8)</t>
  </si>
  <si>
    <t>6=(3+4+5)</t>
  </si>
  <si>
    <t xml:space="preserve">   </t>
  </si>
  <si>
    <t>12=(9+10+11)</t>
  </si>
  <si>
    <t>1–15</t>
  </si>
  <si>
    <t>16–30</t>
  </si>
  <si>
    <t>31–60</t>
  </si>
  <si>
    <t>61–90</t>
  </si>
  <si>
    <t>91–180</t>
  </si>
  <si>
    <t xml:space="preserve"> 11=(9/5)</t>
  </si>
  <si>
    <t>3.1.</t>
  </si>
  <si>
    <t>3.2.</t>
  </si>
  <si>
    <t>3.3.</t>
  </si>
  <si>
    <t>0-60</t>
  </si>
  <si>
    <t>60-90</t>
  </si>
  <si>
    <t>90-180</t>
  </si>
  <si>
    <t>Stope kapitala</t>
  </si>
  <si>
    <t>31.12.2019.</t>
  </si>
  <si>
    <t xml:space="preserve">       31.12.2019.</t>
  </si>
  <si>
    <t>8=(5/2)</t>
  </si>
  <si>
    <t>9=(6/3)</t>
  </si>
  <si>
    <t>10=(7/3)</t>
  </si>
  <si>
    <t xml:space="preserve">   12=(8/5)</t>
  </si>
  <si>
    <t xml:space="preserve">                              31.12.2019.</t>
  </si>
  <si>
    <t>Index</t>
  </si>
  <si>
    <t xml:space="preserve">31.12.2019. </t>
  </si>
  <si>
    <t>11=(9/5)</t>
  </si>
  <si>
    <t>9=(8/5)</t>
  </si>
  <si>
    <t>31.12.2019. </t>
  </si>
  <si>
    <t>01.01. - 31.12.2018.</t>
  </si>
  <si>
    <t>01.01. - 31.12.2019.</t>
  </si>
  <si>
    <t>a)</t>
  </si>
  <si>
    <t>b)</t>
  </si>
  <si>
    <t>c)</t>
  </si>
  <si>
    <t>d)</t>
  </si>
  <si>
    <t>e)</t>
  </si>
  <si>
    <t>f)</t>
  </si>
  <si>
    <t xml:space="preserve">                  31.12.2017.</t>
  </si>
  <si>
    <t xml:space="preserve">                 31.12.2018.</t>
  </si>
  <si>
    <t xml:space="preserve">    31.12.2019.</t>
  </si>
  <si>
    <t>1.</t>
  </si>
  <si>
    <t>2.</t>
  </si>
  <si>
    <t>3.</t>
  </si>
  <si>
    <t>Bosna Bank International d.d. Sarajevo</t>
  </si>
  <si>
    <t>4.</t>
  </si>
  <si>
    <t>5.</t>
  </si>
  <si>
    <t>6.</t>
  </si>
  <si>
    <t>7.</t>
  </si>
  <si>
    <t>8.</t>
  </si>
  <si>
    <t>9.</t>
  </si>
  <si>
    <t>10.</t>
  </si>
  <si>
    <t>11.</t>
  </si>
  <si>
    <t>12.</t>
  </si>
  <si>
    <t>13.</t>
  </si>
  <si>
    <t>14.</t>
  </si>
  <si>
    <t>15.</t>
  </si>
  <si>
    <t>Komercijalna banka a.d. Banja Luka</t>
  </si>
  <si>
    <t>Nova banka a.d. Banja Luka</t>
  </si>
  <si>
    <t>MF banka a.d. Banja Luka</t>
  </si>
  <si>
    <t>ASA Banka d.d. Sarajevo</t>
  </si>
  <si>
    <t>Komercijalno-investiciona banka d.d. V. Kladuša</t>
  </si>
  <si>
    <t>2014.</t>
  </si>
  <si>
    <t>2015.</t>
  </si>
  <si>
    <t>2016.</t>
  </si>
  <si>
    <t>2017.</t>
  </si>
  <si>
    <t>2018.</t>
  </si>
  <si>
    <t>2019.*</t>
  </si>
  <si>
    <t>EU</t>
  </si>
  <si>
    <t xml:space="preserve">  - % -</t>
  </si>
  <si>
    <t>7=5/3</t>
  </si>
  <si>
    <t>9=(4x3)</t>
  </si>
  <si>
    <t>10=(7x6)</t>
  </si>
  <si>
    <t>11=(8x3)</t>
  </si>
  <si>
    <t>- </t>
  </si>
  <si>
    <t>1.3.</t>
  </si>
  <si>
    <t>1.4.</t>
  </si>
  <si>
    <t>1.5.</t>
  </si>
  <si>
    <t>2.1.</t>
  </si>
  <si>
    <t>2.2.</t>
  </si>
  <si>
    <t>2.3.</t>
  </si>
  <si>
    <t>2.4.</t>
  </si>
  <si>
    <t>5=(4/3)</t>
  </si>
  <si>
    <t xml:space="preserve">                  dobavljačima u FBiH, prema vrsti faktoringa i domicilnosti</t>
  </si>
  <si>
    <t xml:space="preserve">Volumen otkupljenih novčanih potraživanja </t>
  </si>
  <si>
    <t>USD</t>
  </si>
  <si>
    <t xml:space="preserve">01.01. - 31.12.2018. </t>
  </si>
  <si>
    <t xml:space="preserve">01.01. - 31.12.2019. </t>
  </si>
  <si>
    <t>01.01. -31.12.2018.</t>
  </si>
  <si>
    <t>7=(5/3)</t>
  </si>
  <si>
    <t xml:space="preserve">  9=(7*3)</t>
  </si>
  <si>
    <t xml:space="preserve"> 10=(8*4)</t>
  </si>
  <si>
    <t xml:space="preserve">  8=(6+7)</t>
  </si>
  <si>
    <t>15=(13/11)</t>
  </si>
  <si>
    <t xml:space="preserve"> 01.01. - 31.12.2019. </t>
  </si>
  <si>
    <t>Addiko Bank d.d. Sarajevo</t>
  </si>
  <si>
    <t>Intesa Sanpaolo Banka d.d. BiH Sarajevo</t>
  </si>
  <si>
    <t>NLB Banka d.d. Sarajevo</t>
  </si>
  <si>
    <t>Privredna banka Sarajevo d.d. Sarajevo</t>
  </si>
  <si>
    <t>ProCredit Bank d.d. Sarajevo</t>
  </si>
  <si>
    <t>Raiffeisen Bank d.d. BiH Sarajevo</t>
  </si>
  <si>
    <t>Sberbank BH d.d. Sarajevo</t>
  </si>
  <si>
    <t>Sparkasse Bank d.d. BiH Sarajevo</t>
  </si>
  <si>
    <t>UniCredit Bank d.d. Mostar</t>
  </si>
  <si>
    <t>Union Banka d.d. Sarajevo</t>
  </si>
  <si>
    <t>Vakufska banka d.d. Sarajevo</t>
  </si>
  <si>
    <t>ZiraatBank BH d.d. Sarajevo</t>
  </si>
  <si>
    <t>5=3+4</t>
  </si>
  <si>
    <t>9=7+8</t>
  </si>
  <si>
    <t xml:space="preserve">       7=3+5</t>
  </si>
  <si>
    <t>12=8+10</t>
  </si>
  <si>
    <t>13=12/7</t>
  </si>
  <si>
    <t xml:space="preserve"> 31.12.2019.</t>
  </si>
  <si>
    <t xml:space="preserve">Table 1: Selected macroeconomic indicators  </t>
  </si>
  <si>
    <t>GDP growth in %</t>
  </si>
  <si>
    <t>USA</t>
  </si>
  <si>
    <t>Euro Zone</t>
  </si>
  <si>
    <t>Slovenia</t>
  </si>
  <si>
    <t>Croatia</t>
  </si>
  <si>
    <t>Serbia</t>
  </si>
  <si>
    <t>B&amp;H</t>
  </si>
  <si>
    <t>Change of consumer prices (CPI), annual average in %</t>
  </si>
  <si>
    <t>Key interest rates</t>
  </si>
  <si>
    <t>6-month Euribor in %*</t>
  </si>
  <si>
    <t>Yield on 10-year German government bonds in %**</t>
  </si>
  <si>
    <t>Yield on 10-year Italian government bonds in %</t>
  </si>
  <si>
    <t xml:space="preserve">**Data for this period refer to Euribor on the first working day in the last month of the reporting period. </t>
  </si>
  <si>
    <t>***Eurostat for EU member states, 10-year yield used in the calculation of criteria from Maastricht: data for the last month in the reporting period</t>
  </si>
  <si>
    <t xml:space="preserve">   Source: IMF, World Economic Outlook Database, October 2019; Eurostat.</t>
  </si>
  <si>
    <t>No.</t>
  </si>
  <si>
    <t>Table 2: Banks in the FB&amp;H, organisational parts of RS banks doing business in the FB&amp;H and network of ATMs and POS devices</t>
  </si>
  <si>
    <t>Bank name</t>
  </si>
  <si>
    <t>ATMs</t>
  </si>
  <si>
    <t>POS devices</t>
  </si>
  <si>
    <t>Other organisational units</t>
  </si>
  <si>
    <t>Business unit/ branch</t>
  </si>
  <si>
    <t>I Banks seated in the FB&amp;H (in the territory of B&amp;H)</t>
  </si>
  <si>
    <t>Total I:</t>
  </si>
  <si>
    <t>II Organisational parts of banks from the RS doing business in the FB&amp;H</t>
  </si>
  <si>
    <t>Total II:</t>
  </si>
  <si>
    <t>-  BAM 000 -</t>
  </si>
  <si>
    <t>Banks</t>
  </si>
  <si>
    <t>State-owned banks</t>
  </si>
  <si>
    <t>Private banks</t>
  </si>
  <si>
    <t>Total</t>
  </si>
  <si>
    <t>Amount</t>
  </si>
  <si>
    <t>% share</t>
  </si>
  <si>
    <t xml:space="preserve"> Table 3: Ownership structure according to total capital</t>
  </si>
  <si>
    <t>Table 4: Ownership structure according to state-owned, private and foreign capital</t>
  </si>
  <si>
    <t>Share capital</t>
  </si>
  <si>
    <t>State-owned capital</t>
  </si>
  <si>
    <t xml:space="preserve"> Private capital (residents)</t>
  </si>
  <si>
    <t xml:space="preserve"> Foreign capital (non-residents)</t>
  </si>
  <si>
    <t>Qualification structure of employees in FB&amp;H banks</t>
  </si>
  <si>
    <t>Qualification level</t>
  </si>
  <si>
    <t xml:space="preserve"> University degree</t>
  </si>
  <si>
    <t xml:space="preserve"> Two-year post secondary school degree</t>
  </si>
  <si>
    <t xml:space="preserve"> Secondary school degree</t>
  </si>
  <si>
    <t xml:space="preserve"> Other</t>
  </si>
  <si>
    <t>Number of employees</t>
  </si>
  <si>
    <t>Table 6: Total assets per employee</t>
  </si>
  <si>
    <t>Assets</t>
  </si>
  <si>
    <t>Assets per employee</t>
  </si>
  <si>
    <t>Table 7: Balance sheet</t>
  </si>
  <si>
    <t>Description</t>
  </si>
  <si>
    <t>ASSETS:</t>
  </si>
  <si>
    <t>Cash</t>
  </si>
  <si>
    <t>Securities</t>
  </si>
  <si>
    <t>Placements to other banks</t>
  </si>
  <si>
    <t xml:space="preserve">Loans </t>
  </si>
  <si>
    <t>Impairments</t>
  </si>
  <si>
    <t>Net loans (loans minus impairments)</t>
  </si>
  <si>
    <t>Business premises and other fixed assets</t>
  </si>
  <si>
    <t>Other assets</t>
  </si>
  <si>
    <t>TOTAL ASSETS</t>
  </si>
  <si>
    <t>LIABILITIES:</t>
  </si>
  <si>
    <t>Deposits</t>
  </si>
  <si>
    <t>Borrowings from other banks</t>
  </si>
  <si>
    <t>Liabilities on loans</t>
  </si>
  <si>
    <t>Other liabilities</t>
  </si>
  <si>
    <t>CAPITAL</t>
  </si>
  <si>
    <t>Capital</t>
  </si>
  <si>
    <t>TOTAL LIABILITIES</t>
  </si>
  <si>
    <t>(LIABILITIES AND CAPITAL)</t>
  </si>
  <si>
    <t>Table 8: Banks’ assets according to ownership structure</t>
  </si>
  <si>
    <t xml:space="preserve">Banks </t>
  </si>
  <si>
    <t>Number of banks</t>
  </si>
  <si>
    <t xml:space="preserve">Assets        (BAM 000) </t>
  </si>
  <si>
    <t>State-owned</t>
  </si>
  <si>
    <t>Private</t>
  </si>
  <si>
    <t>Table 9: Share of groups of banks in total assets through periods</t>
  </si>
  <si>
    <t>Amount of assets</t>
  </si>
  <si>
    <t xml:space="preserve"> I (over BAM 2 billion)</t>
  </si>
  <si>
    <t xml:space="preserve"> II (BAM 1-2 billion)</t>
  </si>
  <si>
    <t xml:space="preserve"> III (BAM 0.5-1 billion)</t>
  </si>
  <si>
    <t xml:space="preserve"> IV (BAM 0.1-0.5 billion)</t>
  </si>
  <si>
    <t xml:space="preserve"> V (below BAM 0.1 billion)</t>
  </si>
  <si>
    <t xml:space="preserve"> Total</t>
  </si>
  <si>
    <t>Table 10: Banks' cash</t>
  </si>
  <si>
    <t xml:space="preserve"> Cash</t>
  </si>
  <si>
    <t xml:space="preserve"> Reserve account with CBBiH</t>
  </si>
  <si>
    <t xml:space="preserve"> Accounts with deposit institutions in BiH</t>
  </si>
  <si>
    <t xml:space="preserve"> Accounts with deposit institutions abroad</t>
  </si>
  <si>
    <t xml:space="preserve"> Cash in process of collection</t>
  </si>
  <si>
    <t xml:space="preserve">Total </t>
  </si>
  <si>
    <t>Table 11: Investments in securities according to type of instrument</t>
  </si>
  <si>
    <t>*Majority, i.e. app. 77%, relates to the EU and US banks’ bonds, while the remainder relates to the EU and B&amp;H companies’ bonds</t>
  </si>
  <si>
    <t>Corporate bonds*</t>
  </si>
  <si>
    <t>Equity securities</t>
  </si>
  <si>
    <t>Debt securities:</t>
  </si>
  <si>
    <t xml:space="preserve"> - Securities of all levels of governments in BiH</t>
  </si>
  <si>
    <t xml:space="preserve"> - Government securities (other countries)</t>
  </si>
  <si>
    <t>Investments in securities</t>
  </si>
  <si>
    <t>Table 12: Securities of B&amp;H entity governments</t>
  </si>
  <si>
    <t>Debt securities of FBiH as issuer:</t>
  </si>
  <si>
    <t>- Treasury bills</t>
  </si>
  <si>
    <t xml:space="preserve">- Bonds </t>
  </si>
  <si>
    <t xml:space="preserve">Debt securities emitenta RS: </t>
  </si>
  <si>
    <t>- Bonds</t>
  </si>
  <si>
    <t>Table 13: Sector structure of deposits</t>
  </si>
  <si>
    <t>Sectors</t>
  </si>
  <si>
    <t>Government institutions</t>
  </si>
  <si>
    <t>Public enterprises</t>
  </si>
  <si>
    <t>Private enterprises and companies</t>
  </si>
  <si>
    <t>Banking institutions</t>
  </si>
  <si>
    <t>Non-bank financial institutions</t>
  </si>
  <si>
    <t>Retail</t>
  </si>
  <si>
    <t>Other</t>
  </si>
  <si>
    <t xml:space="preserve">Table 14: Retail savings by periods </t>
  </si>
  <si>
    <t>Table 15: Maturity structure of retail savings deposits by periods</t>
  </si>
  <si>
    <t xml:space="preserve">          Index</t>
  </si>
  <si>
    <t xml:space="preserve"> Short-term savings deposits</t>
  </si>
  <si>
    <t xml:space="preserve"> Long-term savings deposits </t>
  </si>
  <si>
    <t>Table 16: Retail loans, savings and deposits</t>
  </si>
  <si>
    <t xml:space="preserve">     Index</t>
  </si>
  <si>
    <t>1. Retail loans</t>
  </si>
  <si>
    <t>2. Retail savings</t>
  </si>
  <si>
    <t>2.1. Term deposits</t>
  </si>
  <si>
    <t>2.2. Demand deposits</t>
  </si>
  <si>
    <t>3. Loans/savings</t>
  </si>
  <si>
    <t>4. Retail deposits</t>
  </si>
  <si>
    <t>Loans/Retail deposits</t>
  </si>
  <si>
    <t>Table 17: Report on the balance of own funds</t>
  </si>
  <si>
    <t>Own funds</t>
  </si>
  <si>
    <t>Tier 1 capital</t>
  </si>
  <si>
    <t xml:space="preserve"> Common Equity Tier 1</t>
  </si>
  <si>
    <t xml:space="preserve"> Paid-up capital instruments</t>
  </si>
  <si>
    <t xml:space="preserve"> Share premium</t>
  </si>
  <si>
    <t xml:space="preserve"> (–) Own Common Equity Tier 1 instruments</t>
  </si>
  <si>
    <t xml:space="preserve"> Previous year retained profit</t>
  </si>
  <si>
    <t xml:space="preserve"> Recognized gain or loss</t>
  </si>
  <si>
    <t xml:space="preserve"> Accumulated other comprehensive income</t>
  </si>
  <si>
    <t xml:space="preserve">  Other reserves</t>
  </si>
  <si>
    <t>(–) Other intangible assets</t>
  </si>
  <si>
    <t>(–) Deferred tax assets that rely on future profitability and of up to not arise from temporary differences less related tax liabilities</t>
  </si>
  <si>
    <t xml:space="preserve">(–) Deduction from Addition Tier 1 items exceeding Additional Tier 1 </t>
  </si>
  <si>
    <t>(–) Deferred tax assets that are deductible and rely on future profitability and arise from temporary differences</t>
  </si>
  <si>
    <t>(–) Financial sector entities’ Common Equity Tier 1 instruments if bank has material investment</t>
  </si>
  <si>
    <t>Elements or deductions from Common Equity Tier 1 – other</t>
  </si>
  <si>
    <t>Additional Tier 1</t>
  </si>
  <si>
    <t>Deduction from Additional Tier 1 items exceeding Additional Tier 1 (deducted from Common Equity Tier 1 capital)</t>
  </si>
  <si>
    <t>Tier 2 capital</t>
  </si>
  <si>
    <t>Paid-up capital instruments and subordinated debts</t>
  </si>
  <si>
    <t xml:space="preserve"> (–) Own Tier 2 instruments</t>
  </si>
  <si>
    <t>General impairments for credit risk under standardized approach</t>
  </si>
  <si>
    <t>Deduction from Tier 2 items exceeding Tier 2 capital (deducted from Additional Tier 1 capital)</t>
  </si>
  <si>
    <t>Table 18: Risk exposure structure</t>
  </si>
  <si>
    <t>Risk weighted exposures for credit risk</t>
  </si>
  <si>
    <t>Settlement/free delivery risk exposures</t>
  </si>
  <si>
    <t>Market risk (position and currency risk) exposures</t>
  </si>
  <si>
    <t>Risk exposures for operational risk</t>
  </si>
  <si>
    <t>Total risk exposure amount</t>
  </si>
  <si>
    <t>Table 19: Capital adequacy indicators</t>
  </si>
  <si>
    <t xml:space="preserve">% and amount of regulatory minimum surplus or deficit </t>
  </si>
  <si>
    <t>% and amount of regulatory minimum surplus or deficit</t>
  </si>
  <si>
    <t>Common Equity Tier 1 capital ratio</t>
  </si>
  <si>
    <t>Surplus (+) / Deficit (–) of Common Equity Tier 1 capital</t>
  </si>
  <si>
    <t>Tier 1 capital ratio</t>
  </si>
  <si>
    <t>Surplus (+) / Deficit (–) of Tier 1 capital</t>
  </si>
  <si>
    <t>Own funds ratio</t>
  </si>
  <si>
    <t xml:space="preserve">Surplus (+) / Deficit (–) of own funds </t>
  </si>
  <si>
    <t>Table 20: Financial leverage ratio</t>
  </si>
  <si>
    <t>Exposure values</t>
  </si>
  <si>
    <t>Leverage ratio exposures - under Article 37(4) of Decision on Capital Calculation in Banks</t>
  </si>
  <si>
    <t>Tier 1 capital - under Article 37(3) of Decision on Capital Calculation in Banks</t>
  </si>
  <si>
    <t>Leverage ratio - under Article 37(2) of Decision on Capital Calculation in Banks</t>
  </si>
  <si>
    <r>
      <t>Table 21: Assets (balance sheet and off-balance sheet), LLR according to regulator and impairments under IFRS</t>
    </r>
    <r>
      <rPr>
        <vertAlign val="superscript"/>
        <sz val="12"/>
        <rFont val="Calibri"/>
        <family val="2"/>
        <charset val="238"/>
      </rPr>
      <t xml:space="preserve"> </t>
    </r>
  </si>
  <si>
    <t xml:space="preserve"> 1. Risk assets*</t>
  </si>
  <si>
    <t xml:space="preserve"> 2. Accrued regulatory LLR</t>
  </si>
  <si>
    <t xml:space="preserve"> 3. Impairment and reserves for off-balance sheet items</t>
  </si>
  <si>
    <t xml:space="preserve"> 4. Required regulatory reserves from profits for estimated losses</t>
  </si>
  <si>
    <t xml:space="preserve"> 5. Created regulatory reserves from profits for estimated losses</t>
  </si>
  <si>
    <t xml:space="preserve"> 6. Shortfall in regulatory reserves from profits for estimated losses</t>
  </si>
  <si>
    <t xml:space="preserve"> 7. Non-risk items</t>
  </si>
  <si>
    <t>*Excluding the amount of placements and contingent liabilities of BAM 261.5 million secured by cash deposits.</t>
  </si>
  <si>
    <t xml:space="preserve"> 8. Total assets (1+7)</t>
  </si>
  <si>
    <t xml:space="preserve">  Table 22: Total assets, gross balance sheet risk and non-risk assets</t>
  </si>
  <si>
    <t xml:space="preserve">   Loans</t>
  </si>
  <si>
    <t xml:space="preserve">   Interest</t>
  </si>
  <si>
    <t xml:space="preserve">   Past-due receivables</t>
  </si>
  <si>
    <t xml:space="preserve">   Receivables on paid guarantees</t>
  </si>
  <si>
    <t xml:space="preserve">   Other placements</t>
  </si>
  <si>
    <t xml:space="preserve">   Other assets</t>
  </si>
  <si>
    <t>1. Balance sheet risk assets</t>
  </si>
  <si>
    <t>2. Non-risk balance sheet assets</t>
  </si>
  <si>
    <t>3. Gross balance sheet assets (1+2)</t>
  </si>
  <si>
    <t>4. Off-balance sheet at risk</t>
  </si>
  <si>
    <t>5. Non-risk off-balance sheet</t>
  </si>
  <si>
    <t>6. Total off-balance sheet items (4+5)</t>
  </si>
  <si>
    <t>7. Risk assets with off-balance sheet (1+4)</t>
  </si>
  <si>
    <t>8. Non-risk items (2+5)</t>
  </si>
  <si>
    <t>9. Assets with off-balance sheet (3+6)</t>
  </si>
  <si>
    <t>Table 23: Sector structure of loans</t>
  </si>
  <si>
    <t xml:space="preserve">                    Index</t>
  </si>
  <si>
    <t>Table 24: Maturity structure of loans</t>
  </si>
  <si>
    <t>Short-term loans</t>
  </si>
  <si>
    <t>Long-term loans</t>
  </si>
  <si>
    <t>(up to 1 Y)</t>
  </si>
  <si>
    <t>(over 1Y)</t>
  </si>
  <si>
    <t>Receivables due</t>
  </si>
  <si>
    <t>Table 25: Asset classification, GCR and PLL</t>
  </si>
  <si>
    <t>Classification category</t>
  </si>
  <si>
    <t>Classified assets</t>
  </si>
  <si>
    <t>GCR PLL</t>
  </si>
  <si>
    <t xml:space="preserve"> Risk assets (A-E)</t>
  </si>
  <si>
    <t xml:space="preserve"> Classified (B-E)</t>
  </si>
  <si>
    <t xml:space="preserve"> Non-performing (C-E)</t>
  </si>
  <si>
    <t xml:space="preserve"> Non-risk assets*</t>
  </si>
  <si>
    <t>*The assets items that are, under Article 2(2) of the Decision on the Minimum Standards for Credit Risk Management and Bank Assets Classification, not classified and items on which, under Article 22(8) of the Decision, no 2% reserves for ECL are accrued.</t>
  </si>
  <si>
    <t xml:space="preserve"> Total (risk and non-risk)</t>
  </si>
  <si>
    <t>Table 26:  Classification of retail and corporate loans</t>
  </si>
  <si>
    <t>Corporate</t>
  </si>
  <si>
    <t>Tota</t>
  </si>
  <si>
    <t xml:space="preserve"> B-E loan classification</t>
  </si>
  <si>
    <t xml:space="preserve"> C-E non-performing loans</t>
  </si>
  <si>
    <t>Structure of loans</t>
  </si>
  <si>
    <t xml:space="preserve">  Share by sectors in classified loans, non-performing loans, and B category :</t>
  </si>
  <si>
    <t>B-E classification</t>
  </si>
  <si>
    <t xml:space="preserve"> C-E non-performing</t>
  </si>
  <si>
    <t xml:space="preserve"> B category</t>
  </si>
  <si>
    <t xml:space="preserve">Table 27: Sector concentration of loans </t>
  </si>
  <si>
    <t>Total loans</t>
  </si>
  <si>
    <t>Non-performing loans</t>
  </si>
  <si>
    <t xml:space="preserve"> 1. Corporate loans for:</t>
  </si>
  <si>
    <t xml:space="preserve"> Agriculture (AGR)</t>
  </si>
  <si>
    <t xml:space="preserve"> Industrial sector (IND)</t>
  </si>
  <si>
    <t xml:space="preserve"> Construction (CON)</t>
  </si>
  <si>
    <t xml:space="preserve"> Trade (TRD)</t>
  </si>
  <si>
    <t xml:space="preserve"> Hotels and restaurants (HTR)</t>
  </si>
  <si>
    <t>Other*</t>
  </si>
  <si>
    <t xml:space="preserve"> Total 1</t>
  </si>
  <si>
    <t xml:space="preserve"> 2. Retail loans for:</t>
  </si>
  <si>
    <t>General consumption</t>
  </si>
  <si>
    <t>Housing</t>
  </si>
  <si>
    <t xml:space="preserve">Pursuit of business (craftspeople) </t>
  </si>
  <si>
    <t xml:space="preserve"> Total 2</t>
  </si>
  <si>
    <t xml:space="preserve"> Total (1 +2)</t>
  </si>
  <si>
    <t>* Including the following sectors: transport, storage and communications (TRC); financial intermediation (FIN): real estate, renting and business activities (RER); public administration and defense, compulsory social security (GOV) and other.</t>
  </si>
  <si>
    <t>Table 28: Actual financial performance: profit/loss</t>
  </si>
  <si>
    <t>Profit</t>
  </si>
  <si>
    <t>Loss</t>
  </si>
  <si>
    <t>Table 29: Structure of total income</t>
  </si>
  <si>
    <t>Structure of total income</t>
  </si>
  <si>
    <t xml:space="preserve">  I Interest income and similar income</t>
  </si>
  <si>
    <t xml:space="preserve">    Interest-bearing deposit accounts with deposit institutions</t>
  </si>
  <si>
    <t xml:space="preserve">    Loans and leasing operations</t>
  </si>
  <si>
    <t xml:space="preserve">    Other interest income</t>
  </si>
  <si>
    <t xml:space="preserve">    Total I</t>
  </si>
  <si>
    <t xml:space="preserve"> II Operating income</t>
  </si>
  <si>
    <t xml:space="preserve">    Service fees</t>
  </si>
  <si>
    <t xml:space="preserve">    Income from FX operations</t>
  </si>
  <si>
    <t xml:space="preserve">    Other operating income </t>
  </si>
  <si>
    <t xml:space="preserve">   Total II</t>
  </si>
  <si>
    <t xml:space="preserve">   The total income (I+II)</t>
  </si>
  <si>
    <t>Table 30: Structure of total expenses</t>
  </si>
  <si>
    <t>Structure of total expenses</t>
  </si>
  <si>
    <t xml:space="preserve">  I Interest expenses and similar expenses</t>
  </si>
  <si>
    <t xml:space="preserve"> Deposits</t>
  </si>
  <si>
    <t xml:space="preserve"> Liabilities on loans and other borrowings</t>
  </si>
  <si>
    <t xml:space="preserve"> Other interest expenses</t>
  </si>
  <si>
    <t xml:space="preserve"> II Total non-interest expenses</t>
  </si>
  <si>
    <t xml:space="preserve"> Costs of impairments of assets at risk, provisions on contingent liabilities and other value adjustments </t>
  </si>
  <si>
    <t>Salary and contribution costs</t>
  </si>
  <si>
    <t>Business premises costs and depreciation</t>
  </si>
  <si>
    <t>Other operating and direct costs</t>
  </si>
  <si>
    <t>Other operating costs</t>
  </si>
  <si>
    <t xml:space="preserve">   Total expenses (I+II)</t>
  </si>
  <si>
    <t xml:space="preserve"> - BAM 000 or in % -</t>
  </si>
  <si>
    <t>Table 31: Profitability, productivity, and efficiency ratios by periods</t>
  </si>
  <si>
    <t>Net profit</t>
  </si>
  <si>
    <t>Average net assets</t>
  </si>
  <si>
    <t>Average total capital</t>
  </si>
  <si>
    <t>Total income</t>
  </si>
  <si>
    <t>Net interest income</t>
  </si>
  <si>
    <t>Operating income</t>
  </si>
  <si>
    <t>Operating expenses</t>
  </si>
  <si>
    <t>Operating and direct expenses</t>
  </si>
  <si>
    <t>Other operating and direct expenses</t>
  </si>
  <si>
    <t>Return on average assets (ROAA)</t>
  </si>
  <si>
    <t>Return on average equity (ROAE)</t>
  </si>
  <si>
    <t>Total income/average assets</t>
  </si>
  <si>
    <t>Net interest income/average assets  (NIM)*</t>
  </si>
  <si>
    <t>Net interest margin (interest income /average interest-bearing assets – interest expenses/average interest-based liabilities)</t>
  </si>
  <si>
    <t>Operating expenses/total income minus other operating and direct expenses (CIR)**</t>
  </si>
  <si>
    <t>* NIM -  Net Income Margin</t>
  </si>
  <si>
    <t>** CIR - Cost-income Ratio</t>
  </si>
  <si>
    <t>Table 32: LCR</t>
  </si>
  <si>
    <t>Liquidity buffer</t>
  </si>
  <si>
    <t>Net liquidity outflows</t>
  </si>
  <si>
    <t>Table 33: Maturity structure of deposits by residual maturity</t>
  </si>
  <si>
    <t>Savings and sight deposits (up to 7 days)</t>
  </si>
  <si>
    <t xml:space="preserve">    7-90 days</t>
  </si>
  <si>
    <t xml:space="preserve">    91 days to one year</t>
  </si>
  <si>
    <t>1. Total short-term</t>
  </si>
  <si>
    <t xml:space="preserve">    Up to 5 years</t>
  </si>
  <si>
    <t xml:space="preserve">    Over 5 years</t>
  </si>
  <si>
    <t>2. Total long-term</t>
  </si>
  <si>
    <t xml:space="preserve">    Total (1 + 2)</t>
  </si>
  <si>
    <t>Table 34: Liquidity ratios</t>
  </si>
  <si>
    <t>Ratios</t>
  </si>
  <si>
    <t>Liquid assets*/ total assets</t>
  </si>
  <si>
    <t>*Liquid assets in narrow sense: cash and deposits and other financial assets with residual maturity period of less than three months, excluding interbank deposits.</t>
  </si>
  <si>
    <t>Liquid assets/ short-term financial liabilities</t>
  </si>
  <si>
    <t xml:space="preserve">Short-term financial liabilities/ total financial liabilities </t>
  </si>
  <si>
    <t>Loans/deposits and loans taken**</t>
  </si>
  <si>
    <t>**Empirical standsrds are: less than 70% - very solid, 71%-75% - satisfactory, 76%-80% - borderline satisfactory, 81%-85% - insufficient, over 85% - critical</t>
  </si>
  <si>
    <t>Loans/ deposits, loans taken and subordinated debts***</t>
  </si>
  <si>
    <t>***Previous ratio is expanded, the funding also includes subordinated debts, which is a more realistic indicator.</t>
  </si>
  <si>
    <t>Table 35: Maturity matching of financial assets and financial liabilities of up to 180 days</t>
  </si>
  <si>
    <t>I 1-30 days</t>
  </si>
  <si>
    <t>1. Amount of financial assets</t>
  </si>
  <si>
    <t>2. Amount of financial liabilities</t>
  </si>
  <si>
    <t>3. Balance (+ or -) = 1-2</t>
  </si>
  <si>
    <t>Calculation of compliance with regulatory requirements in %</t>
  </si>
  <si>
    <t>a) Actual %= no. 1 / no. 2</t>
  </si>
  <si>
    <t>b) Regulatory minimum %</t>
  </si>
  <si>
    <t>More (+) or less (-) = a - b</t>
  </si>
  <si>
    <t>II 1-90 days</t>
  </si>
  <si>
    <t>III 1-180 days</t>
  </si>
  <si>
    <t xml:space="preserve">    - BAM million -</t>
  </si>
  <si>
    <t xml:space="preserve"> I  Financial assets</t>
  </si>
  <si>
    <t>1. Cash</t>
  </si>
  <si>
    <t>2. Loans</t>
  </si>
  <si>
    <t>3. Loans with currency clause</t>
  </si>
  <si>
    <t>4. Other</t>
  </si>
  <si>
    <t>5. Other financial assets with currency clause</t>
  </si>
  <si>
    <t xml:space="preserve">    Total I (1+2+3+4+5)</t>
  </si>
  <si>
    <t>II  Financial liabilities</t>
  </si>
  <si>
    <t>1. Deposits</t>
  </si>
  <si>
    <t>3. Deposits and loans with currency clause</t>
  </si>
  <si>
    <t xml:space="preserve">   Total II (1+2+3+4)</t>
  </si>
  <si>
    <t>III Off-balance sheet</t>
  </si>
  <si>
    <t>1. Assets</t>
  </si>
  <si>
    <t>2. Liabilities</t>
  </si>
  <si>
    <t>IV  Position</t>
  </si>
  <si>
    <t>Long (amount)</t>
  </si>
  <si>
    <t>Short</t>
  </si>
  <si>
    <t xml:space="preserve">Permitted </t>
  </si>
  <si>
    <t xml:space="preserve">Less than permitted </t>
  </si>
  <si>
    <t>Table 36 - Foreign exchange matching of financial assets and financial liabilities (EUR and total)*</t>
  </si>
  <si>
    <t>*Source: Form 5 – Foreign exchange position</t>
  </si>
  <si>
    <t>Table 37: Qualification structure of  employees in MCOs in the FB&amp;H</t>
  </si>
  <si>
    <t>Qualification</t>
  </si>
  <si>
    <t>No. of employees</t>
  </si>
  <si>
    <t xml:space="preserve"> University qualifications</t>
  </si>
  <si>
    <t>Two-year post-secondary school qualifications</t>
  </si>
  <si>
    <t>Secondary school qualifications</t>
  </si>
  <si>
    <t xml:space="preserve">Table 38: Microcredit sector’s balance sheet  </t>
  </si>
  <si>
    <t>Balance for MCFs</t>
  </si>
  <si>
    <t>Balance for MCCs</t>
  </si>
  <si>
    <t>ASSETS</t>
  </si>
  <si>
    <t>LIABILITIES</t>
  </si>
  <si>
    <t>Total assets</t>
  </si>
  <si>
    <t>Total liabilities</t>
  </si>
  <si>
    <t xml:space="preserve"> Placements to banks</t>
  </si>
  <si>
    <t xml:space="preserve"> Microloans</t>
  </si>
  <si>
    <t xml:space="preserve"> Loan loss provisions</t>
  </si>
  <si>
    <t xml:space="preserve"> Net microloans</t>
  </si>
  <si>
    <t xml:space="preserve"> Premises and other fixed assets</t>
  </si>
  <si>
    <t xml:space="preserve"> Long-term investments</t>
  </si>
  <si>
    <t xml:space="preserve"> Other assets</t>
  </si>
  <si>
    <t xml:space="preserve"> Reserves on other items in assets, apart from loans</t>
  </si>
  <si>
    <t xml:space="preserve"> Liabilities on loans</t>
  </si>
  <si>
    <t xml:space="preserve"> Other liabilities</t>
  </si>
  <si>
    <t xml:space="preserve"> Capital</t>
  </si>
  <si>
    <t xml:space="preserve"> Off-balance sheet records</t>
  </si>
  <si>
    <t xml:space="preserve">Table 39: Maturity structure of loans taken </t>
  </si>
  <si>
    <t>MCF</t>
  </si>
  <si>
    <t>MCC</t>
  </si>
  <si>
    <t xml:space="preserve">Liabilities on short-term loans taken out </t>
  </si>
  <si>
    <t>Liabilities on long-term loans taken out</t>
  </si>
  <si>
    <t xml:space="preserve">Table 40: Microcredit sector’s capital structure  </t>
  </si>
  <si>
    <t>Balance for MCF</t>
  </si>
  <si>
    <t>Balance for MCC</t>
  </si>
  <si>
    <t>Donated capital</t>
  </si>
  <si>
    <t>Surplus &amp; deficit of revenue over expenses</t>
  </si>
  <si>
    <t xml:space="preserve">Emission premium </t>
  </si>
  <si>
    <t>Unallocated profits</t>
  </si>
  <si>
    <t>Regulatory reserves</t>
  </si>
  <si>
    <t>Other reserves</t>
  </si>
  <si>
    <t xml:space="preserve">Total capital   </t>
  </si>
  <si>
    <t xml:space="preserve">Table 41: Net micro loans </t>
  </si>
  <si>
    <t>Microloans (gross)</t>
  </si>
  <si>
    <t>Loan loss provisions</t>
  </si>
  <si>
    <t>Net microloans (1.-2.)</t>
  </si>
  <si>
    <t>Table 42: Sector and maturity structure of microloans</t>
  </si>
  <si>
    <t>Microloans</t>
  </si>
  <si>
    <t>Short term microloans</t>
  </si>
  <si>
    <t>Long-term</t>
  </si>
  <si>
    <t>Past-due</t>
  </si>
  <si>
    <t>microloans</t>
  </si>
  <si>
    <t>receivables</t>
  </si>
  <si>
    <t>Services</t>
  </si>
  <si>
    <t>Trade</t>
  </si>
  <si>
    <t>Agriculture</t>
  </si>
  <si>
    <t>Manufacturing</t>
  </si>
  <si>
    <t>Total 1:</t>
  </si>
  <si>
    <t>Housing needs</t>
  </si>
  <si>
    <t>Total 2:</t>
  </si>
  <si>
    <t xml:space="preserve">      Total (1+2):</t>
  </si>
  <si>
    <t xml:space="preserve">Table 43: LLP  </t>
  </si>
  <si>
    <t>Days in default</t>
  </si>
  <si>
    <t>Rate of provisions</t>
  </si>
  <si>
    <t>Amount of loans</t>
  </si>
  <si>
    <t>Share (%)</t>
  </si>
  <si>
    <t>Past-due interest</t>
  </si>
  <si>
    <t>Provisioning</t>
  </si>
  <si>
    <t>Total provisions</t>
  </si>
  <si>
    <t>Amount of interest</t>
  </si>
  <si>
    <t xml:space="preserve">Amount of other  </t>
  </si>
  <si>
    <t>By microcredit</t>
  </si>
  <si>
    <t>By past -due interest</t>
  </si>
  <si>
    <t>By other items in assets</t>
  </si>
  <si>
    <t xml:space="preserve">  asset items</t>
  </si>
  <si>
    <t>over 180</t>
  </si>
  <si>
    <t xml:space="preserve">       Total</t>
  </si>
  <si>
    <t>Write off</t>
  </si>
  <si>
    <t>Table 44: Income statement of the microcredit sector</t>
  </si>
  <si>
    <t xml:space="preserve">For the period 01.01. - 31.12.2018. </t>
  </si>
  <si>
    <t xml:space="preserve">For the period 01.01. - 31.12.2019. </t>
  </si>
  <si>
    <t>Income</t>
  </si>
  <si>
    <t>Interest income and similar income</t>
  </si>
  <si>
    <t>Total income (1.1.+1.2.)</t>
  </si>
  <si>
    <t>Expenses</t>
  </si>
  <si>
    <t>Interest expenses and similar expenses</t>
  </si>
  <si>
    <t>Costs of provisions for loan and other losses</t>
  </si>
  <si>
    <t>Total expenses (3.1.+3.2.+3.3.)</t>
  </si>
  <si>
    <t>Extraordinary income</t>
  </si>
  <si>
    <t>Extraordinary expenses</t>
  </si>
  <si>
    <t xml:space="preserve">Total income-expenses (2+5-4-6)         </t>
  </si>
  <si>
    <t xml:space="preserve">Surplus / deficit of income over expense </t>
  </si>
  <si>
    <t>Profit before taxation</t>
  </si>
  <si>
    <t>Taxes</t>
  </si>
  <si>
    <t>Net profit/loss</t>
  </si>
  <si>
    <t>Total financial performance</t>
  </si>
  <si>
    <t>Table 45: Qualification structure of full-time employees in leasing companies in the FB&amp;H</t>
  </si>
  <si>
    <t>Qualifications</t>
  </si>
  <si>
    <t>No. of FTEs</t>
  </si>
  <si>
    <t xml:space="preserve">Table 46: Structure of financial leasing receivables </t>
  </si>
  <si>
    <t>Short-term receivables</t>
  </si>
  <si>
    <t>Long-term receivables</t>
  </si>
  <si>
    <t>Due receivables</t>
  </si>
  <si>
    <t>Total receivables</t>
  </si>
  <si>
    <t xml:space="preserve">Share in total receivables </t>
  </si>
  <si>
    <t>By leasing object</t>
  </si>
  <si>
    <t xml:space="preserve"> Passenger vehicles</t>
  </si>
  <si>
    <t>Vehicles for performing business activity (cargo and passenger vehicles)</t>
  </si>
  <si>
    <t xml:space="preserve"> Machines and equipment</t>
  </si>
  <si>
    <t xml:space="preserve"> Real estate</t>
  </si>
  <si>
    <t>By lessee</t>
  </si>
  <si>
    <t>Entrepreneurs</t>
  </si>
  <si>
    <t xml:space="preserve">Retail </t>
  </si>
  <si>
    <t xml:space="preserve">Other </t>
  </si>
  <si>
    <t>Table 47: Structure of financial leasing receivables – comparative overview</t>
  </si>
  <si>
    <t xml:space="preserve">Receivables as of 31.12.2018. </t>
  </si>
  <si>
    <t xml:space="preserve">Receivables as of 31.12.2019. </t>
  </si>
  <si>
    <t>Table 48: Structure of net balance sheet assets positions</t>
  </si>
  <si>
    <t>Financial leasing</t>
  </si>
  <si>
    <t>Operational leasing</t>
  </si>
  <si>
    <t>Loan</t>
  </si>
  <si>
    <r>
      <t>Table 49: Overview of financial leasing reserves</t>
    </r>
    <r>
      <rPr>
        <sz val="12"/>
        <color rgb="FF000000"/>
        <rFont val="Calibri"/>
        <family val="2"/>
        <scheme val="minor"/>
      </rPr>
      <t> </t>
    </r>
  </si>
  <si>
    <t xml:space="preserve">Days in default  </t>
  </si>
  <si>
    <t>Rate of reserv. for finan. leasing (movables)</t>
  </si>
  <si>
    <t>Rate of reserv. for finan. leasing (immovables)</t>
  </si>
  <si>
    <t>Amount of receivables for movables</t>
  </si>
  <si>
    <t>Amount of receivables for immovables</t>
  </si>
  <si>
    <t>Basis - movables</t>
  </si>
  <si>
    <t>Basis - immovables</t>
  </si>
  <si>
    <t>For movables</t>
  </si>
  <si>
    <t>For immovables</t>
  </si>
  <si>
    <t xml:space="preserve">Excess calculated and allocated reserves </t>
  </si>
  <si>
    <t>Total reserves</t>
  </si>
  <si>
    <t>Reserves</t>
  </si>
  <si>
    <t>over 360</t>
  </si>
  <si>
    <t>Table 50: Structure of total income</t>
  </si>
  <si>
    <t xml:space="preserve"> Interest income and similar income</t>
  </si>
  <si>
    <t xml:space="preserve"> Interest under financial leasing</t>
  </si>
  <si>
    <t xml:space="preserve"> Interest on placements to banks</t>
  </si>
  <si>
    <t xml:space="preserve"> Other interest income</t>
  </si>
  <si>
    <t xml:space="preserve"> Operating income</t>
  </si>
  <si>
    <t xml:space="preserve"> Operating lease charges                               </t>
  </si>
  <si>
    <t xml:space="preserve"> Service fees</t>
  </si>
  <si>
    <t xml:space="preserve"> Other operating income </t>
  </si>
  <si>
    <t>Income from release of reserves for losses</t>
  </si>
  <si>
    <t xml:space="preserve"> Total income (1+2+3)</t>
  </si>
  <si>
    <t>Table 51: Structure of total expenses</t>
  </si>
  <si>
    <t xml:space="preserve">    Index</t>
  </si>
  <si>
    <t>Interest expenses and similar income</t>
  </si>
  <si>
    <t>Interest on borrowed funds</t>
  </si>
  <si>
    <t>Fees for processing loans</t>
  </si>
  <si>
    <t>Other interest expenses</t>
  </si>
  <si>
    <t>Business premises costs</t>
  </si>
  <si>
    <t xml:space="preserve">Other costs </t>
  </si>
  <si>
    <t>Costs of reserves</t>
  </si>
  <si>
    <t>Profit tax</t>
  </si>
  <si>
    <t>Total expenses (I+II+III)</t>
  </si>
  <si>
    <t>Table 52: Structure of financing amount of the leasing system</t>
  </si>
  <si>
    <t>Vehicles</t>
  </si>
  <si>
    <t>Equipment</t>
  </si>
  <si>
    <t>Real estate</t>
  </si>
  <si>
    <t>Table 53: Structure of concluded contracts</t>
  </si>
  <si>
    <t>Table 54: Redeemed monetary claims and settled payables of buyers to suppliers in the FB&amp;H - by type of   factoring and domicile status</t>
  </si>
  <si>
    <t>Factoring companies</t>
  </si>
  <si>
    <t>share</t>
  </si>
  <si>
    <t>Factoring with right to recourse</t>
  </si>
  <si>
    <t>Factoring without right to recourse</t>
  </si>
  <si>
    <t>Reversed (supplier) factoring</t>
  </si>
  <si>
    <t>Type of factoring/
domicile status</t>
  </si>
  <si>
    <t>Domestic factoring</t>
  </si>
  <si>
    <t>Foreign factoring</t>
  </si>
  <si>
    <t>Table 55 Volume of DP and FXP</t>
  </si>
  <si>
    <t>Effected payment transactions</t>
  </si>
  <si>
    <t>DP</t>
  </si>
  <si>
    <t>FXP</t>
  </si>
  <si>
    <t>No. of transactions</t>
  </si>
  <si>
    <t>Total value of transactions</t>
  </si>
  <si>
    <t>Number of transactions</t>
  </si>
  <si>
    <t>Number</t>
  </si>
  <si>
    <t>Table 56: Volume of FXP</t>
  </si>
  <si>
    <t>FXP transactions</t>
  </si>
  <si>
    <t>Inflow</t>
  </si>
  <si>
    <t>Outflow</t>
  </si>
  <si>
    <t>Currency</t>
  </si>
  <si>
    <t>Other currencies</t>
  </si>
  <si>
    <t>Value</t>
  </si>
  <si>
    <t xml:space="preserve">Table 57: Volume of DP </t>
  </si>
  <si>
    <t>Transaction type</t>
  </si>
  <si>
    <t>Transactions</t>
  </si>
  <si>
    <t>Value of transactions</t>
  </si>
  <si>
    <t>Non-cash</t>
  </si>
  <si>
    <t>Table 58: Foreign exchange deals in banks</t>
  </si>
  <si>
    <t>Transactions - value in BAM</t>
  </si>
  <si>
    <t>Buy</t>
  </si>
  <si>
    <t>Sell</t>
  </si>
  <si>
    <t xml:space="preserve">Table 59: Deals effected by authorised exchange offices </t>
  </si>
  <si>
    <t>Table 60: Reported transactions by number and value - banks</t>
  </si>
  <si>
    <t>Transactions reported before their realisation</t>
  </si>
  <si>
    <t>Transactions reported within 3 days</t>
  </si>
  <si>
    <t>Transactions reported after 3-day period</t>
  </si>
  <si>
    <t>Table 61: Reported suspicious transactions by number and value - banks</t>
  </si>
  <si>
    <t>Table 62: Reported suspicious transactions by number and value - MCOs</t>
  </si>
  <si>
    <t>Transactions for which FID asked for information</t>
  </si>
  <si>
    <t>Transactions for which FID did not ask for information</t>
  </si>
  <si>
    <t>Table 63: Reported suspicious transactions by number and value – leasing companies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</si>
</sst>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
    <numFmt numFmtId="166" formatCode="0.0"/>
    <numFmt numFmtId="167" formatCode="#,##0.0000"/>
  </numFmts>
  <fonts count="50" x14ac:knownFonts="1">
    <font>
      <sz val="11"/>
      <color theme="1"/>
      <name val="Calibri"/>
      <family val="2"/>
      <scheme val="minor"/>
    </font>
    <font>
      <sz val="11"/>
      <color theme="1"/>
      <name val="Calibri"/>
      <family val="2"/>
      <charset val="238"/>
      <scheme val="minor"/>
    </font>
    <font>
      <sz val="12"/>
      <color theme="1"/>
      <name val="Calibri"/>
      <family val="2"/>
      <charset val="238"/>
      <scheme val="minor"/>
    </font>
    <font>
      <i/>
      <sz val="12"/>
      <color theme="1"/>
      <name val="Calibri"/>
      <family val="2"/>
      <charset val="238"/>
      <scheme val="minor"/>
    </font>
    <font>
      <i/>
      <sz val="12"/>
      <color rgb="FFFFFFFF"/>
      <name val="Calibri"/>
      <family val="2"/>
      <charset val="238"/>
      <scheme val="minor"/>
    </font>
    <font>
      <b/>
      <sz val="12"/>
      <color rgb="FF000000"/>
      <name val="Calibri"/>
      <family val="2"/>
      <charset val="238"/>
      <scheme val="minor"/>
    </font>
    <font>
      <sz val="12"/>
      <color rgb="FF000000"/>
      <name val="Calibri"/>
      <family val="2"/>
      <charset val="238"/>
      <scheme val="minor"/>
    </font>
    <font>
      <b/>
      <sz val="12"/>
      <color theme="1"/>
      <name val="Calibri"/>
      <family val="2"/>
      <charset val="238"/>
      <scheme val="minor"/>
    </font>
    <font>
      <sz val="12"/>
      <color rgb="FFFF0000"/>
      <name val="Times New Roman"/>
      <family val="1"/>
      <charset val="238"/>
    </font>
    <font>
      <sz val="12"/>
      <color theme="1"/>
      <name val="Calibri"/>
      <family val="2"/>
      <scheme val="minor"/>
    </font>
    <font>
      <i/>
      <sz val="12"/>
      <color theme="1"/>
      <name val="Calibri"/>
      <family val="2"/>
      <charset val="238"/>
    </font>
    <font>
      <sz val="12"/>
      <color theme="1"/>
      <name val="Calibri"/>
      <family val="2"/>
      <charset val="238"/>
    </font>
    <font>
      <i/>
      <sz val="12"/>
      <color rgb="FFFFFFFF"/>
      <name val="Calibri"/>
      <family val="2"/>
      <charset val="238"/>
    </font>
    <font>
      <b/>
      <sz val="12"/>
      <color rgb="FF000000"/>
      <name val="Calibri"/>
      <family val="2"/>
      <charset val="238"/>
    </font>
    <font>
      <sz val="12"/>
      <color rgb="FF000000"/>
      <name val="Calibri"/>
      <family val="2"/>
      <charset val="238"/>
    </font>
    <font>
      <b/>
      <sz val="12"/>
      <color theme="1"/>
      <name val="Calibri"/>
      <family val="2"/>
      <charset val="238"/>
    </font>
    <font>
      <sz val="11"/>
      <color theme="1"/>
      <name val="Calibri"/>
      <family val="2"/>
      <charset val="238"/>
    </font>
    <font>
      <sz val="12"/>
      <color rgb="FF1F4E79"/>
      <name val="Calibri"/>
      <family val="2"/>
      <charset val="238"/>
    </font>
    <font>
      <u/>
      <sz val="11"/>
      <color theme="10"/>
      <name val="Calibri"/>
      <family val="2"/>
      <scheme val="minor"/>
    </font>
    <font>
      <sz val="12"/>
      <name val="Calibri"/>
      <family val="2"/>
      <charset val="238"/>
    </font>
    <font>
      <vertAlign val="superscript"/>
      <sz val="12"/>
      <name val="Calibri"/>
      <family val="2"/>
      <charset val="238"/>
    </font>
    <font>
      <b/>
      <i/>
      <sz val="12"/>
      <color theme="1"/>
      <name val="Calibri"/>
      <family val="2"/>
      <charset val="238"/>
    </font>
    <font>
      <i/>
      <sz val="12"/>
      <color theme="1"/>
      <name val="Calibri"/>
      <family val="2"/>
    </font>
    <font>
      <sz val="12"/>
      <color theme="1"/>
      <name val="Calibri"/>
      <family val="2"/>
    </font>
    <font>
      <b/>
      <sz val="12"/>
      <color theme="1"/>
      <name val="Calibri"/>
      <family val="2"/>
    </font>
    <font>
      <i/>
      <sz val="12"/>
      <color rgb="FFFFFFFF"/>
      <name val="Calibri"/>
      <family val="2"/>
    </font>
    <font>
      <b/>
      <sz val="12"/>
      <color rgb="FF000000"/>
      <name val="Calibri"/>
      <family val="2"/>
    </font>
    <font>
      <sz val="12"/>
      <color rgb="FF000000"/>
      <name val="Calibri"/>
      <family val="2"/>
    </font>
    <font>
      <b/>
      <sz val="12"/>
      <name val="Calibri"/>
      <family val="2"/>
      <charset val="238"/>
      <scheme val="minor"/>
    </font>
    <font>
      <i/>
      <sz val="12"/>
      <color rgb="FF000000"/>
      <name val="Calibri"/>
      <family val="2"/>
      <charset val="238"/>
    </font>
    <font>
      <sz val="12"/>
      <color rgb="FF0000FF"/>
      <name val="Calibri"/>
      <family val="2"/>
      <charset val="238"/>
    </font>
    <font>
      <i/>
      <sz val="12"/>
      <color theme="0"/>
      <name val="Calibri"/>
      <family val="2"/>
      <charset val="238"/>
    </font>
    <font>
      <sz val="11"/>
      <color theme="1"/>
      <name val="Calibri"/>
      <family val="2"/>
      <charset val="238"/>
      <scheme val="minor"/>
    </font>
    <font>
      <b/>
      <sz val="12"/>
      <color theme="1"/>
      <name val="Calibri"/>
      <family val="2"/>
      <scheme val="minor"/>
    </font>
    <font>
      <i/>
      <sz val="12"/>
      <color theme="0"/>
      <name val="Calibri"/>
      <family val="2"/>
    </font>
    <font>
      <b/>
      <sz val="12"/>
      <color rgb="FF000000"/>
      <name val="Calibri"/>
      <family val="2"/>
      <scheme val="minor"/>
    </font>
    <font>
      <sz val="10"/>
      <color theme="1"/>
      <name val="Calibri"/>
      <family val="2"/>
      <scheme val="minor"/>
    </font>
    <font>
      <i/>
      <sz val="12"/>
      <color rgb="FFFFFFFF"/>
      <name val="Calibri"/>
      <family val="2"/>
      <scheme val="minor"/>
    </font>
    <font>
      <sz val="10"/>
      <name val="Calibri"/>
      <family val="2"/>
      <scheme val="minor"/>
    </font>
    <font>
      <sz val="12"/>
      <color rgb="FF000000"/>
      <name val="Calibri"/>
      <family val="2"/>
      <scheme val="minor"/>
    </font>
    <font>
      <sz val="7"/>
      <color rgb="FF000000"/>
      <name val="Times New Roman"/>
      <family val="1"/>
    </font>
    <font>
      <sz val="7"/>
      <color theme="1"/>
      <name val="Times New Roman"/>
      <family val="1"/>
    </font>
    <font>
      <b/>
      <i/>
      <sz val="12"/>
      <color rgb="FF000000"/>
      <name val="Calibri"/>
      <family val="2"/>
      <scheme val="minor"/>
    </font>
    <font>
      <i/>
      <sz val="12"/>
      <color rgb="FF000000"/>
      <name val="Calibri"/>
      <family val="2"/>
      <scheme val="minor"/>
    </font>
    <font>
      <b/>
      <i/>
      <sz val="12"/>
      <color rgb="FFFFFFFF"/>
      <name val="Calibri"/>
      <family val="2"/>
      <scheme val="minor"/>
    </font>
    <font>
      <sz val="12"/>
      <color theme="1"/>
      <name val="Times New Roman"/>
      <family val="1"/>
    </font>
    <font>
      <u/>
      <sz val="12"/>
      <color theme="10"/>
      <name val="Calibri"/>
      <family val="2"/>
      <scheme val="minor"/>
    </font>
    <font>
      <sz val="12"/>
      <name val="Calibri"/>
      <family val="2"/>
      <scheme val="minor"/>
    </font>
    <font>
      <sz val="6"/>
      <color theme="1"/>
      <name val="Times New Roman"/>
      <family val="1"/>
    </font>
    <font>
      <sz val="12"/>
      <color theme="1"/>
      <name val="Times New Roman"/>
      <family val="1"/>
      <charset val="238"/>
    </font>
  </fonts>
  <fills count="7">
    <fill>
      <patternFill patternType="none"/>
    </fill>
    <fill>
      <patternFill patternType="gray125"/>
    </fill>
    <fill>
      <patternFill patternType="solid">
        <fgColor rgb="FF1F3864"/>
        <bgColor indexed="64"/>
      </patternFill>
    </fill>
    <fill>
      <patternFill patternType="solid">
        <fgColor rgb="FFFFFFFF"/>
        <bgColor indexed="64"/>
      </patternFill>
    </fill>
    <fill>
      <patternFill patternType="solid">
        <fgColor rgb="FF203764"/>
        <bgColor indexed="64"/>
      </patternFill>
    </fill>
    <fill>
      <patternFill patternType="solid">
        <fgColor theme="8" tint="-0.499984740745262"/>
        <bgColor indexed="64"/>
      </patternFill>
    </fill>
    <fill>
      <patternFill patternType="solid">
        <fgColor theme="0"/>
        <bgColor indexed="64"/>
      </patternFill>
    </fill>
  </fills>
  <borders count="6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rgb="FF000000"/>
      </right>
      <top style="double">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double">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double">
        <color indexed="64"/>
      </top>
      <bottom/>
      <diagonal/>
    </border>
    <border>
      <left style="thin">
        <color indexed="64"/>
      </left>
      <right style="thin">
        <color indexed="64"/>
      </right>
      <top style="thin">
        <color indexed="64"/>
      </top>
      <bottom/>
      <diagonal/>
    </border>
    <border>
      <left/>
      <right style="medium">
        <color indexed="64"/>
      </right>
      <top style="double">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diagonal/>
    </border>
    <border>
      <left style="medium">
        <color indexed="64"/>
      </left>
      <right style="medium">
        <color theme="1"/>
      </right>
      <top style="medium">
        <color indexed="64"/>
      </top>
      <bottom style="medium">
        <color indexed="64"/>
      </bottom>
      <diagonal/>
    </border>
    <border>
      <left style="medium">
        <color indexed="64"/>
      </left>
      <right style="thin">
        <color indexed="64"/>
      </right>
      <top/>
      <bottom style="medium">
        <color indexed="64"/>
      </bottom>
      <diagonal/>
    </border>
    <border>
      <left/>
      <right/>
      <top/>
      <bottom style="double">
        <color indexed="64"/>
      </bottom>
      <diagonal/>
    </border>
    <border>
      <left/>
      <right style="medium">
        <color rgb="FF000000"/>
      </right>
      <top style="medium">
        <color indexed="64"/>
      </top>
      <bottom style="medium">
        <color indexed="64"/>
      </bottom>
      <diagonal/>
    </border>
    <border>
      <left style="medium">
        <color indexed="64"/>
      </left>
      <right style="medium">
        <color indexed="64"/>
      </right>
      <top style="double">
        <color indexed="64"/>
      </top>
      <bottom/>
      <diagonal/>
    </border>
    <border>
      <left/>
      <right/>
      <top style="medium">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2">
    <xf numFmtId="0" fontId="0" fillId="0" borderId="0"/>
    <xf numFmtId="0" fontId="18" fillId="0" borderId="0" applyNumberFormat="0" applyFill="0" applyBorder="0" applyAlignment="0" applyProtection="0"/>
  </cellStyleXfs>
  <cellXfs count="1314">
    <xf numFmtId="0" fontId="0" fillId="0" borderId="0" xfId="0"/>
    <xf numFmtId="0" fontId="2" fillId="0" borderId="0" xfId="0" applyFont="1"/>
    <xf numFmtId="0" fontId="3" fillId="0" borderId="0" xfId="0" applyFont="1" applyAlignment="1">
      <alignment horizontal="center" vertical="center"/>
    </xf>
    <xf numFmtId="0" fontId="9" fillId="0" borderId="0" xfId="0" applyFont="1"/>
    <xf numFmtId="0" fontId="10" fillId="0" borderId="0" xfId="0" applyFont="1" applyAlignment="1">
      <alignment horizontal="justify" vertical="center"/>
    </xf>
    <xf numFmtId="0" fontId="11" fillId="0" borderId="0" xfId="0" applyFont="1"/>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5" xfId="0" applyFont="1" applyBorder="1" applyAlignment="1">
      <alignment horizontal="center" vertical="center" wrapText="1"/>
    </xf>
    <xf numFmtId="0" fontId="14" fillId="0" borderId="0" xfId="0" applyFont="1" applyAlignment="1">
      <alignment horizontal="right" vertical="center" wrapText="1"/>
    </xf>
    <xf numFmtId="0" fontId="14" fillId="0" borderId="7" xfId="0" applyFont="1" applyBorder="1" applyAlignment="1">
      <alignment horizontal="right" vertical="center" wrapText="1"/>
    </xf>
    <xf numFmtId="0" fontId="14" fillId="0" borderId="6"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0" xfId="0" applyFont="1" applyAlignment="1">
      <alignment horizontal="center" vertical="center" wrapText="1"/>
    </xf>
    <xf numFmtId="0" fontId="14" fillId="0" borderId="7" xfId="0" applyFont="1" applyBorder="1" applyAlignment="1">
      <alignment horizontal="center" vertical="center" wrapText="1"/>
    </xf>
    <xf numFmtId="0" fontId="11" fillId="0" borderId="0" xfId="0" applyFont="1" applyAlignment="1">
      <alignment horizontal="justify" vertical="center"/>
    </xf>
    <xf numFmtId="0" fontId="16" fillId="0" borderId="0" xfId="0" applyFont="1"/>
    <xf numFmtId="0" fontId="14" fillId="0" borderId="9" xfId="0" applyFont="1" applyBorder="1" applyAlignment="1">
      <alignment horizontal="center" vertical="center" wrapText="1"/>
    </xf>
    <xf numFmtId="0" fontId="14" fillId="0" borderId="8" xfId="0" applyFont="1" applyBorder="1" applyAlignment="1">
      <alignment horizontal="center" vertical="center" wrapText="1"/>
    </xf>
    <xf numFmtId="0" fontId="10" fillId="0" borderId="0" xfId="0" applyFont="1" applyAlignment="1">
      <alignment horizontal="center" vertical="center"/>
    </xf>
    <xf numFmtId="0" fontId="11" fillId="0" borderId="0" xfId="0" applyFont="1" applyAlignment="1">
      <alignment vertical="center" wrapText="1"/>
    </xf>
    <xf numFmtId="0" fontId="14" fillId="0" borderId="9" xfId="0" applyFont="1" applyBorder="1" applyAlignment="1">
      <alignment horizontal="right" vertical="center" wrapText="1"/>
    </xf>
    <xf numFmtId="0" fontId="14" fillId="0" borderId="8" xfId="0" applyFont="1" applyBorder="1" applyAlignment="1">
      <alignment horizontal="right" vertical="center" wrapText="1"/>
    </xf>
    <xf numFmtId="0" fontId="11" fillId="0" borderId="0" xfId="0" applyFont="1" applyAlignment="1">
      <alignment horizontal="center" vertical="center" wrapText="1"/>
    </xf>
    <xf numFmtId="0" fontId="10" fillId="0" borderId="0" xfId="0" applyFont="1" applyAlignment="1">
      <alignment horizontal="right" vertical="center"/>
    </xf>
    <xf numFmtId="0" fontId="14" fillId="0" borderId="0" xfId="0" applyFont="1" applyAlignment="1">
      <alignment vertical="center" wrapText="1"/>
    </xf>
    <xf numFmtId="0" fontId="14" fillId="0" borderId="9" xfId="0" applyFont="1" applyBorder="1" applyAlignment="1">
      <alignment vertical="center" wrapText="1"/>
    </xf>
    <xf numFmtId="0" fontId="11" fillId="0" borderId="0" xfId="0" applyFont="1" applyAlignment="1">
      <alignment horizontal="center" vertical="center"/>
    </xf>
    <xf numFmtId="0" fontId="10" fillId="0" borderId="0" xfId="0" applyFont="1"/>
    <xf numFmtId="0" fontId="17" fillId="0" borderId="0" xfId="0" applyFont="1" applyAlignment="1">
      <alignment vertical="center"/>
    </xf>
    <xf numFmtId="0" fontId="13" fillId="0" borderId="9" xfId="0" applyFont="1" applyBorder="1" applyAlignment="1">
      <alignment horizontal="center" vertical="center" wrapText="1"/>
    </xf>
    <xf numFmtId="0" fontId="13" fillId="0" borderId="1"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8" xfId="0" applyFont="1" applyBorder="1" applyAlignment="1">
      <alignment vertical="center" wrapText="1"/>
    </xf>
    <xf numFmtId="0" fontId="7" fillId="0" borderId="9" xfId="0" applyFont="1" applyBorder="1" applyAlignment="1">
      <alignment horizontal="center" vertical="center" wrapText="1"/>
    </xf>
    <xf numFmtId="0" fontId="7" fillId="0" borderId="8" xfId="0" applyFont="1" applyBorder="1" applyAlignment="1">
      <alignment horizontal="center" vertical="center" wrapText="1"/>
    </xf>
    <xf numFmtId="0" fontId="9" fillId="0" borderId="0" xfId="0" applyFont="1" applyFill="1"/>
    <xf numFmtId="0" fontId="13" fillId="0" borderId="23" xfId="0" applyFont="1" applyBorder="1" applyAlignment="1">
      <alignment horizontal="center" vertical="center" wrapText="1"/>
    </xf>
    <xf numFmtId="0" fontId="15" fillId="0" borderId="1" xfId="0" applyFont="1" applyBorder="1" applyAlignment="1">
      <alignment horizontal="center" vertical="top" wrapText="1"/>
    </xf>
    <xf numFmtId="0" fontId="15" fillId="0" borderId="4" xfId="0" applyFont="1" applyBorder="1" applyAlignment="1">
      <alignment horizontal="center" vertical="top" wrapText="1"/>
    </xf>
    <xf numFmtId="0" fontId="11" fillId="0" borderId="16" xfId="0" applyFont="1" applyBorder="1" applyAlignment="1">
      <alignment horizontal="center" vertical="top" wrapText="1"/>
    </xf>
    <xf numFmtId="0" fontId="11" fillId="0" borderId="16" xfId="0" applyFont="1" applyBorder="1" applyAlignment="1">
      <alignment horizontal="justify" vertical="center"/>
    </xf>
    <xf numFmtId="0" fontId="11" fillId="0" borderId="9" xfId="0" applyFont="1" applyBorder="1" applyAlignment="1">
      <alignment horizontal="justify" vertical="center" wrapText="1"/>
    </xf>
    <xf numFmtId="0" fontId="15" fillId="0" borderId="1" xfId="0" applyFont="1" applyBorder="1" applyAlignment="1">
      <alignment vertical="top" wrapText="1"/>
    </xf>
    <xf numFmtId="0" fontId="15" fillId="0" borderId="8" xfId="0" applyFont="1" applyBorder="1" applyAlignment="1">
      <alignment horizontal="right" vertical="top" wrapText="1"/>
    </xf>
    <xf numFmtId="0" fontId="13" fillId="0" borderId="0" xfId="0" applyFont="1" applyAlignment="1">
      <alignment horizontal="center" vertical="center" wrapText="1"/>
    </xf>
    <xf numFmtId="0" fontId="13" fillId="0" borderId="19" xfId="0" applyFont="1" applyBorder="1" applyAlignment="1">
      <alignment horizontal="center" vertical="center" wrapText="1"/>
    </xf>
    <xf numFmtId="0" fontId="13" fillId="0" borderId="16" xfId="0" applyFont="1" applyBorder="1" applyAlignment="1">
      <alignment horizontal="center" vertical="center" wrapText="1"/>
    </xf>
    <xf numFmtId="0" fontId="11" fillId="0" borderId="7" xfId="0" applyFont="1" applyBorder="1" applyAlignment="1">
      <alignment vertical="center" wrapText="1"/>
    </xf>
    <xf numFmtId="0" fontId="22" fillId="0" borderId="0" xfId="0" applyFont="1" applyAlignment="1">
      <alignment horizontal="center" vertical="center"/>
    </xf>
    <xf numFmtId="0" fontId="23" fillId="0" borderId="0" xfId="0" applyFont="1"/>
    <xf numFmtId="0" fontId="26" fillId="0" borderId="1" xfId="0" applyFont="1" applyBorder="1" applyAlignment="1">
      <alignment horizontal="center" vertical="center" wrapText="1"/>
    </xf>
    <xf numFmtId="0" fontId="28" fillId="0" borderId="19" xfId="0" applyFont="1" applyBorder="1" applyAlignment="1">
      <alignment horizontal="center" vertical="top"/>
    </xf>
    <xf numFmtId="0" fontId="10" fillId="0" borderId="0" xfId="0" applyFont="1" applyAlignment="1">
      <alignment vertical="center"/>
    </xf>
    <xf numFmtId="0" fontId="30" fillId="0" borderId="0" xfId="0" applyFont="1" applyAlignment="1">
      <alignment horizontal="center" vertical="center" wrapText="1"/>
    </xf>
    <xf numFmtId="0" fontId="11" fillId="0" borderId="9" xfId="0" applyFont="1" applyBorder="1" applyAlignment="1">
      <alignment vertical="center" wrapText="1"/>
    </xf>
    <xf numFmtId="3" fontId="14" fillId="0" borderId="0" xfId="0" applyNumberFormat="1" applyFont="1" applyAlignment="1">
      <alignment horizontal="right" vertical="center" wrapText="1"/>
    </xf>
    <xf numFmtId="3" fontId="14" fillId="0" borderId="7" xfId="0" applyNumberFormat="1" applyFont="1" applyBorder="1" applyAlignment="1">
      <alignment horizontal="right" vertical="center" wrapText="1"/>
    </xf>
    <xf numFmtId="3" fontId="13" fillId="0" borderId="7" xfId="0" applyNumberFormat="1" applyFont="1" applyBorder="1" applyAlignment="1">
      <alignment horizontal="right" vertical="center"/>
    </xf>
    <xf numFmtId="3" fontId="11" fillId="0" borderId="7" xfId="0" applyNumberFormat="1" applyFont="1" applyBorder="1" applyAlignment="1">
      <alignment horizontal="right" vertical="center" wrapText="1"/>
    </xf>
    <xf numFmtId="3" fontId="11" fillId="0" borderId="8" xfId="0" applyNumberFormat="1" applyFont="1" applyBorder="1" applyAlignment="1">
      <alignment horizontal="right" vertical="center" wrapText="1"/>
    </xf>
    <xf numFmtId="3" fontId="2" fillId="0" borderId="8" xfId="0" applyNumberFormat="1" applyFont="1" applyBorder="1" applyAlignment="1">
      <alignment horizontal="center" vertical="center" wrapText="1"/>
    </xf>
    <xf numFmtId="0" fontId="13" fillId="0" borderId="22" xfId="0" applyFont="1" applyBorder="1" applyAlignment="1">
      <alignment horizontal="center" vertical="center" wrapText="1"/>
    </xf>
    <xf numFmtId="3" fontId="14" fillId="0" borderId="22" xfId="0" applyNumberFormat="1" applyFont="1" applyBorder="1" applyAlignment="1">
      <alignment horizontal="right" vertical="center" wrapText="1"/>
    </xf>
    <xf numFmtId="3" fontId="13" fillId="0" borderId="3" xfId="0" applyNumberFormat="1" applyFont="1" applyBorder="1" applyAlignment="1">
      <alignment horizontal="right" vertical="center" wrapText="1"/>
    </xf>
    <xf numFmtId="0" fontId="11" fillId="0" borderId="18" xfId="0" applyFont="1" applyBorder="1" applyAlignment="1">
      <alignment horizontal="center" vertical="center" wrapText="1"/>
    </xf>
    <xf numFmtId="3" fontId="14" fillId="0" borderId="18" xfId="0" applyNumberFormat="1" applyFont="1" applyBorder="1" applyAlignment="1">
      <alignment horizontal="right" vertical="center"/>
    </xf>
    <xf numFmtId="3" fontId="14" fillId="0" borderId="22" xfId="0" applyNumberFormat="1" applyFont="1" applyBorder="1" applyAlignment="1">
      <alignment horizontal="right" vertical="center"/>
    </xf>
    <xf numFmtId="3" fontId="11" fillId="0" borderId="18" xfId="0" applyNumberFormat="1" applyFont="1" applyBorder="1" applyAlignment="1">
      <alignment horizontal="right" vertical="center" wrapText="1"/>
    </xf>
    <xf numFmtId="3" fontId="11" fillId="0" borderId="22" xfId="0" applyNumberFormat="1" applyFont="1" applyBorder="1" applyAlignment="1">
      <alignment horizontal="right" vertical="center" wrapText="1"/>
    </xf>
    <xf numFmtId="0" fontId="11" fillId="0" borderId="22" xfId="0" applyFont="1" applyBorder="1" applyAlignment="1">
      <alignment horizontal="center" vertical="center" wrapText="1"/>
    </xf>
    <xf numFmtId="0" fontId="11" fillId="0" borderId="18" xfId="0" applyFont="1" applyBorder="1" applyAlignment="1">
      <alignment vertical="center" wrapText="1"/>
    </xf>
    <xf numFmtId="3" fontId="11" fillId="0" borderId="18" xfId="0" applyNumberFormat="1" applyFont="1" applyBorder="1" applyAlignment="1">
      <alignment horizontal="right" vertical="center"/>
    </xf>
    <xf numFmtId="3" fontId="11" fillId="0" borderId="22" xfId="0" applyNumberFormat="1" applyFont="1" applyBorder="1" applyAlignment="1">
      <alignment horizontal="right" vertical="center"/>
    </xf>
    <xf numFmtId="3" fontId="14" fillId="3" borderId="18" xfId="0" applyNumberFormat="1" applyFont="1" applyFill="1" applyBorder="1" applyAlignment="1">
      <alignment horizontal="right" vertical="center" wrapText="1"/>
    </xf>
    <xf numFmtId="3" fontId="14" fillId="3" borderId="22" xfId="0" applyNumberFormat="1" applyFont="1" applyFill="1" applyBorder="1" applyAlignment="1">
      <alignment horizontal="right" vertical="center" wrapText="1"/>
    </xf>
    <xf numFmtId="3" fontId="13" fillId="0" borderId="0" xfId="0" applyNumberFormat="1" applyFont="1" applyAlignment="1">
      <alignment horizontal="right" vertical="center" wrapText="1"/>
    </xf>
    <xf numFmtId="3" fontId="14" fillId="0" borderId="7" xfId="0" applyNumberFormat="1" applyFont="1" applyBorder="1" applyAlignment="1">
      <alignment vertical="center" wrapText="1"/>
    </xf>
    <xf numFmtId="0" fontId="0" fillId="0" borderId="0" xfId="0" applyFill="1"/>
    <xf numFmtId="0" fontId="32" fillId="0" borderId="0" xfId="0" applyFont="1" applyAlignment="1">
      <alignment vertical="center" wrapText="1"/>
    </xf>
    <xf numFmtId="0" fontId="14" fillId="0" borderId="6" xfId="0" applyFont="1" applyBorder="1" applyAlignment="1">
      <alignment horizontal="center" vertical="center"/>
    </xf>
    <xf numFmtId="0" fontId="14" fillId="0" borderId="0" xfId="0" applyFont="1" applyAlignment="1">
      <alignment horizontal="right" vertical="center"/>
    </xf>
    <xf numFmtId="0" fontId="13" fillId="0" borderId="6" xfId="0" applyFont="1" applyBorder="1" applyAlignment="1">
      <alignment horizontal="center" vertical="center"/>
    </xf>
    <xf numFmtId="0" fontId="13" fillId="3" borderId="6" xfId="0" applyFont="1" applyFill="1" applyBorder="1" applyAlignment="1">
      <alignment horizontal="center" vertical="center"/>
    </xf>
    <xf numFmtId="0" fontId="14" fillId="3" borderId="6" xfId="0" applyFont="1" applyFill="1" applyBorder="1" applyAlignment="1">
      <alignment horizontal="center" vertical="center"/>
    </xf>
    <xf numFmtId="0" fontId="14" fillId="3" borderId="5" xfId="0" applyFont="1" applyFill="1" applyBorder="1" applyAlignment="1">
      <alignment horizontal="center" vertical="center"/>
    </xf>
    <xf numFmtId="0" fontId="13" fillId="0" borderId="9" xfId="0" applyFont="1" applyBorder="1" applyAlignment="1">
      <alignment horizontal="center" vertical="center"/>
    </xf>
    <xf numFmtId="9" fontId="14" fillId="0" borderId="0" xfId="0" applyNumberFormat="1" applyFont="1" applyAlignment="1">
      <alignment horizontal="right" vertical="center"/>
    </xf>
    <xf numFmtId="0" fontId="14" fillId="3" borderId="7" xfId="0" applyFont="1" applyFill="1" applyBorder="1" applyAlignment="1">
      <alignment horizontal="right" vertical="center"/>
    </xf>
    <xf numFmtId="0" fontId="14" fillId="3" borderId="7" xfId="0" applyFont="1" applyFill="1" applyBorder="1" applyAlignment="1">
      <alignment horizontal="center" vertical="center"/>
    </xf>
    <xf numFmtId="9" fontId="14" fillId="0" borderId="0" xfId="0" applyNumberFormat="1" applyFont="1" applyAlignment="1">
      <alignment horizontal="center" vertical="center"/>
    </xf>
    <xf numFmtId="9" fontId="14" fillId="3" borderId="7" xfId="0" applyNumberFormat="1" applyFont="1" applyFill="1" applyBorder="1" applyAlignment="1">
      <alignment horizontal="center" vertical="center"/>
    </xf>
    <xf numFmtId="0" fontId="13" fillId="3" borderId="2" xfId="0" applyFont="1" applyFill="1" applyBorder="1" applyAlignment="1">
      <alignment horizontal="center" vertical="center"/>
    </xf>
    <xf numFmtId="0" fontId="0" fillId="0" borderId="0" xfId="0" applyAlignment="1">
      <alignment horizontal="left"/>
    </xf>
    <xf numFmtId="0" fontId="27" fillId="0" borderId="6" xfId="0" applyFont="1" applyBorder="1" applyAlignment="1">
      <alignment vertical="center" wrapText="1"/>
    </xf>
    <xf numFmtId="0" fontId="27" fillId="0" borderId="5" xfId="0" applyFont="1" applyBorder="1" applyAlignment="1">
      <alignment vertical="center" wrapText="1"/>
    </xf>
    <xf numFmtId="0" fontId="29" fillId="0" borderId="0" xfId="0" applyFont="1" applyAlignment="1">
      <alignment horizontal="justify" vertical="center"/>
    </xf>
    <xf numFmtId="0" fontId="26" fillId="0" borderId="9" xfId="0" applyFont="1" applyBorder="1" applyAlignment="1">
      <alignment horizontal="center" vertical="center"/>
    </xf>
    <xf numFmtId="0" fontId="14" fillId="0" borderId="0" xfId="0" applyFont="1" applyAlignment="1">
      <alignment horizontal="center" vertical="center"/>
    </xf>
    <xf numFmtId="0" fontId="27" fillId="0" borderId="22" xfId="0" applyFont="1" applyBorder="1" applyAlignment="1">
      <alignment horizontal="center" vertical="center" wrapText="1"/>
    </xf>
    <xf numFmtId="0" fontId="0" fillId="0" borderId="0" xfId="0" applyBorder="1"/>
    <xf numFmtId="0" fontId="13" fillId="0" borderId="4" xfId="0" applyFont="1" applyBorder="1" applyAlignment="1">
      <alignment horizontal="center" wrapText="1"/>
    </xf>
    <xf numFmtId="3" fontId="14" fillId="0" borderId="18" xfId="0" applyNumberFormat="1" applyFont="1" applyBorder="1" applyAlignment="1">
      <alignment horizontal="center" vertical="center" wrapText="1"/>
    </xf>
    <xf numFmtId="3" fontId="11" fillId="0" borderId="18" xfId="0" applyNumberFormat="1" applyFont="1" applyBorder="1" applyAlignment="1">
      <alignment horizontal="center" vertical="center" wrapText="1"/>
    </xf>
    <xf numFmtId="3" fontId="14" fillId="0" borderId="22" xfId="0" applyNumberFormat="1" applyFont="1" applyBorder="1" applyAlignment="1">
      <alignment horizontal="center" vertical="center" wrapText="1"/>
    </xf>
    <xf numFmtId="3" fontId="11" fillId="0" borderId="22" xfId="0" applyNumberFormat="1" applyFont="1" applyBorder="1" applyAlignment="1">
      <alignment horizontal="center" vertical="center" wrapText="1"/>
    </xf>
    <xf numFmtId="3" fontId="14" fillId="0" borderId="0" xfId="0" applyNumberFormat="1" applyFont="1" applyAlignment="1">
      <alignment horizontal="center" vertical="center" wrapText="1"/>
    </xf>
    <xf numFmtId="3" fontId="13" fillId="0" borderId="0" xfId="0" applyNumberFormat="1" applyFont="1" applyAlignment="1">
      <alignment horizontal="center" vertical="center" wrapText="1"/>
    </xf>
    <xf numFmtId="3" fontId="11" fillId="0" borderId="0" xfId="0" applyNumberFormat="1" applyFont="1" applyAlignment="1">
      <alignment horizontal="center" vertical="center" wrapText="1"/>
    </xf>
    <xf numFmtId="3" fontId="30" fillId="0" borderId="0" xfId="0" applyNumberFormat="1" applyFont="1" applyAlignment="1">
      <alignment horizontal="center" vertical="center" wrapText="1"/>
    </xf>
    <xf numFmtId="0" fontId="7" fillId="0" borderId="20" xfId="0" applyFont="1" applyBorder="1" applyAlignment="1">
      <alignment horizontal="center" vertical="center" wrapText="1"/>
    </xf>
    <xf numFmtId="0" fontId="7" fillId="0" borderId="16" xfId="0" applyFont="1" applyBorder="1" applyAlignment="1">
      <alignment horizontal="center" vertical="center" wrapText="1"/>
    </xf>
    <xf numFmtId="0" fontId="0" fillId="0" borderId="0" xfId="0" applyAlignment="1">
      <alignment horizontal="center"/>
    </xf>
    <xf numFmtId="3" fontId="14" fillId="3" borderId="7" xfId="0" applyNumberFormat="1" applyFont="1" applyFill="1" applyBorder="1" applyAlignment="1">
      <alignment horizontal="right" vertical="center"/>
    </xf>
    <xf numFmtId="3" fontId="14" fillId="0" borderId="9" xfId="0" applyNumberFormat="1" applyFont="1" applyBorder="1" applyAlignment="1">
      <alignment horizontal="right" vertical="center"/>
    </xf>
    <xf numFmtId="3" fontId="14" fillId="3" borderId="8" xfId="0" applyNumberFormat="1" applyFont="1" applyFill="1" applyBorder="1" applyAlignment="1">
      <alignment vertical="center"/>
    </xf>
    <xf numFmtId="3" fontId="13" fillId="0" borderId="3" xfId="0" applyNumberFormat="1" applyFont="1" applyBorder="1" applyAlignment="1">
      <alignment horizontal="right" vertical="center"/>
    </xf>
    <xf numFmtId="0" fontId="2" fillId="5" borderId="0" xfId="0" applyFont="1" applyFill="1" applyBorder="1" applyAlignment="1"/>
    <xf numFmtId="0" fontId="2" fillId="0" borderId="16" xfId="0" applyFont="1" applyBorder="1" applyAlignment="1">
      <alignment horizontal="center" vertical="center" wrapText="1"/>
    </xf>
    <xf numFmtId="0" fontId="26" fillId="0" borderId="1" xfId="0" applyFont="1" applyBorder="1" applyAlignment="1">
      <alignment horizontal="center" vertical="center"/>
    </xf>
    <xf numFmtId="0" fontId="33" fillId="0" borderId="9" xfId="0" applyFont="1" applyBorder="1" applyAlignment="1">
      <alignment horizontal="center" vertical="top" wrapText="1"/>
    </xf>
    <xf numFmtId="0" fontId="23" fillId="0" borderId="0" xfId="0" applyFont="1" applyAlignment="1">
      <alignment horizontal="justify" vertical="center"/>
    </xf>
    <xf numFmtId="0" fontId="26" fillId="0" borderId="7" xfId="0" applyFont="1" applyBorder="1" applyAlignment="1">
      <alignment horizontal="center" vertical="center"/>
    </xf>
    <xf numFmtId="3" fontId="23" fillId="0" borderId="18" xfId="0" applyNumberFormat="1" applyFont="1" applyBorder="1" applyAlignment="1">
      <alignment horizontal="right" vertical="center"/>
    </xf>
    <xf numFmtId="3" fontId="14" fillId="0" borderId="29" xfId="0" applyNumberFormat="1" applyFont="1" applyBorder="1" applyAlignment="1">
      <alignment horizontal="center" vertical="center" wrapText="1"/>
    </xf>
    <xf numFmtId="3" fontId="14" fillId="0" borderId="31" xfId="0" applyNumberFormat="1" applyFont="1" applyBorder="1" applyAlignment="1">
      <alignment horizontal="center" vertical="center" wrapText="1"/>
    </xf>
    <xf numFmtId="0" fontId="13" fillId="0" borderId="32" xfId="0" applyFont="1" applyBorder="1" applyAlignment="1">
      <alignment horizontal="center" vertical="center" wrapText="1"/>
    </xf>
    <xf numFmtId="0" fontId="13" fillId="0" borderId="34" xfId="0" applyFont="1" applyBorder="1" applyAlignment="1">
      <alignment horizontal="center" vertical="center" wrapText="1"/>
    </xf>
    <xf numFmtId="3" fontId="27" fillId="0" borderId="22" xfId="0" applyNumberFormat="1" applyFont="1" applyBorder="1" applyAlignment="1">
      <alignment horizontal="center" vertical="center" wrapText="1"/>
    </xf>
    <xf numFmtId="1" fontId="27" fillId="0" borderId="22" xfId="0" applyNumberFormat="1" applyFont="1" applyBorder="1" applyAlignment="1">
      <alignment horizontal="center" vertical="center" wrapText="1"/>
    </xf>
    <xf numFmtId="1" fontId="14" fillId="0" borderId="22" xfId="0" applyNumberFormat="1" applyFont="1" applyBorder="1" applyAlignment="1">
      <alignment horizontal="center" vertical="center" wrapText="1"/>
    </xf>
    <xf numFmtId="1" fontId="14" fillId="0" borderId="18" xfId="0" applyNumberFormat="1" applyFont="1" applyBorder="1" applyAlignment="1">
      <alignment horizontal="center" vertical="center" wrapText="1"/>
    </xf>
    <xf numFmtId="9" fontId="26" fillId="0" borderId="29" xfId="0" applyNumberFormat="1" applyFont="1" applyBorder="1" applyAlignment="1">
      <alignment horizontal="center" vertical="center" wrapText="1"/>
    </xf>
    <xf numFmtId="0" fontId="13" fillId="0" borderId="4"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22"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9" xfId="0" applyFont="1" applyBorder="1" applyAlignment="1">
      <alignment horizontal="center" vertical="center" wrapText="1"/>
    </xf>
    <xf numFmtId="3" fontId="14" fillId="0" borderId="18" xfId="0" applyNumberFormat="1" applyFont="1" applyBorder="1" applyAlignment="1">
      <alignment horizontal="right" vertical="center" wrapText="1"/>
    </xf>
    <xf numFmtId="3" fontId="27" fillId="0" borderId="18" xfId="0" applyNumberFormat="1" applyFont="1" applyBorder="1" applyAlignment="1">
      <alignment horizontal="right" vertical="center" wrapText="1"/>
    </xf>
    <xf numFmtId="0" fontId="27" fillId="0" borderId="18"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7" xfId="0" applyFont="1" applyBorder="1" applyAlignment="1">
      <alignment horizontal="center" vertical="center" wrapText="1"/>
    </xf>
    <xf numFmtId="0" fontId="13" fillId="0" borderId="8" xfId="0" applyFont="1" applyBorder="1" applyAlignment="1">
      <alignment horizontal="center" vertical="center"/>
    </xf>
    <xf numFmtId="49" fontId="24" fillId="0" borderId="0" xfId="0" applyNumberFormat="1" applyFont="1" applyAlignment="1">
      <alignment horizontal="right"/>
    </xf>
    <xf numFmtId="0" fontId="4" fillId="2" borderId="0" xfId="0" applyFont="1" applyFill="1" applyBorder="1" applyAlignment="1">
      <alignment horizontal="left" vertical="center"/>
    </xf>
    <xf numFmtId="49" fontId="21" fillId="0" borderId="0" xfId="0" applyNumberFormat="1" applyFont="1" applyAlignment="1">
      <alignment horizontal="right" vertical="center"/>
    </xf>
    <xf numFmtId="0" fontId="13" fillId="0" borderId="33" xfId="0" applyFont="1" applyBorder="1" applyAlignment="1">
      <alignment horizontal="center" vertical="center" wrapText="1"/>
    </xf>
    <xf numFmtId="0" fontId="11" fillId="0" borderId="0" xfId="0" applyFont="1" applyBorder="1" applyAlignment="1">
      <alignment horizontal="center" vertical="center" wrapText="1"/>
    </xf>
    <xf numFmtId="0" fontId="14" fillId="0" borderId="36" xfId="0" applyFont="1" applyBorder="1" applyAlignment="1">
      <alignment vertical="center" wrapText="1"/>
    </xf>
    <xf numFmtId="0" fontId="14" fillId="0" borderId="37" xfId="0" applyFont="1" applyBorder="1" applyAlignment="1">
      <alignment horizontal="center" vertical="center" wrapText="1"/>
    </xf>
    <xf numFmtId="0" fontId="14" fillId="0" borderId="38" xfId="0" applyFont="1" applyBorder="1" applyAlignment="1">
      <alignment vertical="center" wrapText="1"/>
    </xf>
    <xf numFmtId="0" fontId="14" fillId="0" borderId="39" xfId="0" applyFont="1" applyBorder="1" applyAlignment="1">
      <alignment horizontal="center" vertical="center" wrapText="1"/>
    </xf>
    <xf numFmtId="0" fontId="13" fillId="0" borderId="40" xfId="0" applyFont="1" applyBorder="1" applyAlignment="1">
      <alignment vertical="center" wrapText="1"/>
    </xf>
    <xf numFmtId="3" fontId="13" fillId="0" borderId="41" xfId="0" applyNumberFormat="1" applyFont="1" applyBorder="1" applyAlignment="1">
      <alignment horizontal="right" vertical="center" wrapText="1"/>
    </xf>
    <xf numFmtId="0" fontId="13" fillId="0" borderId="41" xfId="0" applyFont="1" applyBorder="1" applyAlignment="1">
      <alignment horizontal="center" vertical="center" wrapText="1"/>
    </xf>
    <xf numFmtId="0" fontId="13" fillId="0" borderId="42" xfId="0" applyFont="1" applyBorder="1" applyAlignment="1">
      <alignment horizontal="center" vertical="center" wrapText="1"/>
    </xf>
    <xf numFmtId="0" fontId="13" fillId="0" borderId="3" xfId="0" applyFont="1" applyBorder="1" applyAlignment="1">
      <alignment horizontal="left" vertical="center" wrapText="1"/>
    </xf>
    <xf numFmtId="0" fontId="33" fillId="0" borderId="4" xfId="0" applyFont="1" applyBorder="1" applyAlignment="1">
      <alignment horizontal="center" vertical="center"/>
    </xf>
    <xf numFmtId="0" fontId="11" fillId="0" borderId="0" xfId="0" applyFont="1" applyBorder="1" applyAlignment="1">
      <alignment vertical="center" wrapText="1"/>
    </xf>
    <xf numFmtId="0" fontId="11" fillId="0" borderId="37" xfId="0" applyFont="1" applyBorder="1" applyAlignment="1">
      <alignment horizontal="center" vertical="center" wrapText="1"/>
    </xf>
    <xf numFmtId="0" fontId="13" fillId="0" borderId="40" xfId="0" applyFont="1" applyBorder="1" applyAlignment="1">
      <alignment horizontal="center" vertical="center" wrapText="1"/>
    </xf>
    <xf numFmtId="9" fontId="13" fillId="0" borderId="41" xfId="0" applyNumberFormat="1" applyFont="1" applyBorder="1" applyAlignment="1">
      <alignment horizontal="center" vertical="center" wrapText="1"/>
    </xf>
    <xf numFmtId="9" fontId="15" fillId="0" borderId="41" xfId="0" applyNumberFormat="1" applyFont="1" applyBorder="1" applyAlignment="1">
      <alignment horizontal="center" vertical="center" wrapText="1"/>
    </xf>
    <xf numFmtId="49" fontId="15" fillId="0" borderId="0" xfId="0" applyNumberFormat="1" applyFont="1" applyAlignment="1">
      <alignment horizontal="left"/>
    </xf>
    <xf numFmtId="0" fontId="14" fillId="0" borderId="36" xfId="0" applyFont="1" applyBorder="1" applyAlignment="1">
      <alignment horizontal="center" vertical="center"/>
    </xf>
    <xf numFmtId="0" fontId="14" fillId="0" borderId="38" xfId="0" applyFont="1" applyBorder="1" applyAlignment="1">
      <alignment horizontal="center" vertical="center"/>
    </xf>
    <xf numFmtId="3" fontId="13" fillId="0" borderId="41" xfId="0" applyNumberFormat="1" applyFont="1" applyBorder="1" applyAlignment="1">
      <alignment horizontal="right" vertical="center"/>
    </xf>
    <xf numFmtId="3" fontId="26" fillId="0" borderId="41" xfId="0" applyNumberFormat="1" applyFont="1" applyBorder="1" applyAlignment="1">
      <alignment horizontal="right" vertical="center"/>
    </xf>
    <xf numFmtId="0" fontId="27" fillId="0" borderId="36" xfId="0" applyFont="1" applyBorder="1" applyAlignment="1">
      <alignment horizontal="left" vertical="center" wrapText="1"/>
    </xf>
    <xf numFmtId="1" fontId="14" fillId="0" borderId="37" xfId="0" applyNumberFormat="1" applyFont="1" applyBorder="1" applyAlignment="1">
      <alignment horizontal="center" vertical="center" wrapText="1"/>
    </xf>
    <xf numFmtId="1" fontId="14" fillId="0" borderId="39" xfId="0" applyNumberFormat="1" applyFont="1" applyBorder="1" applyAlignment="1">
      <alignment horizontal="center" vertical="center" wrapText="1"/>
    </xf>
    <xf numFmtId="0" fontId="26" fillId="0" borderId="38" xfId="0" applyFont="1" applyBorder="1" applyAlignment="1">
      <alignment vertical="center" wrapText="1"/>
    </xf>
    <xf numFmtId="9" fontId="13" fillId="0" borderId="45" xfId="0" applyNumberFormat="1" applyFont="1" applyBorder="1" applyAlignment="1">
      <alignment horizontal="center" vertical="center" wrapText="1"/>
    </xf>
    <xf numFmtId="0" fontId="11" fillId="0" borderId="39" xfId="0" applyFont="1" applyBorder="1" applyAlignment="1">
      <alignment horizontal="center" vertical="center" wrapText="1"/>
    </xf>
    <xf numFmtId="3" fontId="15" fillId="0" borderId="41" xfId="0" applyNumberFormat="1" applyFont="1" applyBorder="1" applyAlignment="1">
      <alignment horizontal="right" vertical="center" wrapText="1"/>
    </xf>
    <xf numFmtId="0" fontId="15" fillId="0" borderId="41" xfId="0" applyFont="1" applyBorder="1" applyAlignment="1">
      <alignment horizontal="center" vertical="center" wrapText="1"/>
    </xf>
    <xf numFmtId="0" fontId="13" fillId="0" borderId="37" xfId="0" applyFont="1" applyBorder="1" applyAlignment="1">
      <alignment horizontal="center" vertical="center" wrapText="1"/>
    </xf>
    <xf numFmtId="0" fontId="14" fillId="0" borderId="0" xfId="0" applyFont="1" applyBorder="1" applyAlignment="1">
      <alignment horizontal="right" vertical="center" wrapText="1"/>
    </xf>
    <xf numFmtId="3" fontId="14" fillId="0" borderId="0" xfId="0" applyNumberFormat="1" applyFont="1" applyBorder="1" applyAlignment="1">
      <alignment horizontal="right" vertical="center" wrapText="1"/>
    </xf>
    <xf numFmtId="0" fontId="14" fillId="0" borderId="0" xfId="0" applyFont="1" applyBorder="1" applyAlignment="1">
      <alignment horizontal="center" vertical="center" wrapText="1"/>
    </xf>
    <xf numFmtId="0" fontId="19" fillId="0" borderId="38" xfId="1" applyFont="1" applyBorder="1" applyAlignment="1">
      <alignment horizontal="justify" vertical="center" wrapText="1"/>
    </xf>
    <xf numFmtId="0" fontId="15" fillId="0" borderId="40" xfId="0" applyFont="1" applyBorder="1" applyAlignment="1">
      <alignment horizontal="center" vertical="center" wrapText="1"/>
    </xf>
    <xf numFmtId="0" fontId="9" fillId="0" borderId="36" xfId="0" applyFont="1" applyFill="1" applyBorder="1"/>
    <xf numFmtId="3" fontId="13" fillId="3" borderId="41" xfId="0" applyNumberFormat="1" applyFont="1" applyFill="1" applyBorder="1" applyAlignment="1">
      <alignment horizontal="right" vertical="center" wrapText="1"/>
    </xf>
    <xf numFmtId="3" fontId="14" fillId="0" borderId="41" xfId="0" applyNumberFormat="1" applyFont="1" applyBorder="1" applyAlignment="1">
      <alignment horizontal="right" vertical="center" wrapText="1"/>
    </xf>
    <xf numFmtId="0" fontId="14" fillId="0" borderId="41" xfId="0" applyFont="1" applyBorder="1" applyAlignment="1">
      <alignment horizontal="right" vertical="center" wrapText="1"/>
    </xf>
    <xf numFmtId="0" fontId="27" fillId="0" borderId="36" xfId="0" applyFont="1" applyBorder="1" applyAlignment="1">
      <alignment horizontal="center" vertical="center" wrapText="1"/>
    </xf>
    <xf numFmtId="0" fontId="27" fillId="0" borderId="37" xfId="0" applyFont="1" applyBorder="1" applyAlignment="1">
      <alignment horizontal="center" vertical="center" wrapText="1"/>
    </xf>
    <xf numFmtId="0" fontId="27" fillId="0" borderId="38" xfId="0" applyFont="1" applyBorder="1" applyAlignment="1">
      <alignment horizontal="center" vertical="center" wrapText="1"/>
    </xf>
    <xf numFmtId="0" fontId="27" fillId="0" borderId="39" xfId="0" applyFont="1" applyBorder="1" applyAlignment="1">
      <alignment horizontal="center" vertical="center" wrapText="1"/>
    </xf>
    <xf numFmtId="0" fontId="26" fillId="0" borderId="40" xfId="0" applyFont="1" applyBorder="1" applyAlignment="1">
      <alignment horizontal="center" vertical="center" wrapText="1"/>
    </xf>
    <xf numFmtId="3" fontId="26" fillId="0" borderId="41" xfId="0" applyNumberFormat="1" applyFont="1" applyBorder="1" applyAlignment="1">
      <alignment horizontal="right" vertical="center" wrapText="1"/>
    </xf>
    <xf numFmtId="0" fontId="26" fillId="0" borderId="41" xfId="0" applyFont="1" applyBorder="1" applyAlignment="1">
      <alignment horizontal="center" vertical="center" wrapText="1"/>
    </xf>
    <xf numFmtId="0" fontId="26" fillId="0" borderId="42" xfId="0" applyFont="1" applyBorder="1" applyAlignment="1">
      <alignment horizontal="center" vertical="center" wrapText="1"/>
    </xf>
    <xf numFmtId="0" fontId="19" fillId="0" borderId="38" xfId="0" applyFont="1" applyBorder="1" applyAlignment="1">
      <alignment vertical="center" wrapText="1"/>
    </xf>
    <xf numFmtId="0" fontId="19" fillId="0" borderId="40" xfId="0" applyFont="1" applyBorder="1" applyAlignment="1">
      <alignment vertical="center" wrapText="1"/>
    </xf>
    <xf numFmtId="0" fontId="11" fillId="0" borderId="41" xfId="0" applyFont="1" applyBorder="1" applyAlignment="1">
      <alignment horizontal="center" vertical="center" wrapText="1"/>
    </xf>
    <xf numFmtId="0" fontId="11" fillId="0" borderId="42" xfId="0" applyFont="1" applyBorder="1" applyAlignment="1">
      <alignment horizontal="center" vertical="center" wrapText="1"/>
    </xf>
    <xf numFmtId="0" fontId="13" fillId="3" borderId="40" xfId="0" applyFont="1" applyFill="1" applyBorder="1" applyAlignment="1">
      <alignment horizontal="center" vertical="center"/>
    </xf>
    <xf numFmtId="3" fontId="13" fillId="3" borderId="41" xfId="0" applyNumberFormat="1" applyFont="1" applyFill="1" applyBorder="1" applyAlignment="1">
      <alignment horizontal="right" vertical="center"/>
    </xf>
    <xf numFmtId="0" fontId="11" fillId="0" borderId="0" xfId="0" applyFont="1" applyBorder="1" applyAlignment="1">
      <alignment horizontal="right"/>
    </xf>
    <xf numFmtId="0" fontId="11" fillId="0" borderId="0" xfId="0" applyFont="1" applyBorder="1" applyAlignment="1">
      <alignment vertical="center"/>
    </xf>
    <xf numFmtId="0" fontId="13" fillId="0" borderId="0" xfId="0" applyFont="1" applyBorder="1" applyAlignment="1">
      <alignment horizontal="right" vertical="center"/>
    </xf>
    <xf numFmtId="1" fontId="26" fillId="0" borderId="46" xfId="0" applyNumberFormat="1" applyFont="1" applyBorder="1" applyAlignment="1">
      <alignment horizontal="center" vertical="center" wrapText="1"/>
    </xf>
    <xf numFmtId="0" fontId="13" fillId="0" borderId="3"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5"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3" fontId="14" fillId="0" borderId="18" xfId="0" applyNumberFormat="1" applyFont="1" applyBorder="1" applyAlignment="1">
      <alignment horizontal="right" vertical="center" wrapText="1"/>
    </xf>
    <xf numFmtId="3" fontId="13" fillId="0" borderId="41" xfId="0" applyNumberFormat="1" applyFont="1" applyBorder="1" applyAlignment="1">
      <alignment horizontal="right" vertical="center" wrapText="1"/>
    </xf>
    <xf numFmtId="0" fontId="15" fillId="0" borderId="2" xfId="0" applyFont="1" applyBorder="1" applyAlignment="1">
      <alignment horizontal="center" vertical="center" wrapText="1"/>
    </xf>
    <xf numFmtId="166" fontId="14" fillId="0" borderId="18" xfId="0" applyNumberFormat="1" applyFont="1" applyBorder="1" applyAlignment="1">
      <alignment horizontal="center" vertical="center" wrapText="1"/>
    </xf>
    <xf numFmtId="1" fontId="13" fillId="0" borderId="41" xfId="0" applyNumberFormat="1" applyFont="1" applyBorder="1" applyAlignment="1">
      <alignment horizontal="center" vertical="center" wrapText="1"/>
    </xf>
    <xf numFmtId="166" fontId="14" fillId="0" borderId="22" xfId="0" applyNumberFormat="1" applyFont="1" applyBorder="1" applyAlignment="1">
      <alignment horizontal="center" vertical="center" wrapText="1"/>
    </xf>
    <xf numFmtId="165" fontId="14" fillId="0" borderId="22" xfId="0" applyNumberFormat="1" applyFont="1" applyBorder="1" applyAlignment="1">
      <alignment horizontal="center" vertical="center" wrapText="1"/>
    </xf>
    <xf numFmtId="1" fontId="11" fillId="0" borderId="37" xfId="0" applyNumberFormat="1" applyFont="1" applyBorder="1" applyAlignment="1">
      <alignment horizontal="center" vertical="center" wrapText="1"/>
    </xf>
    <xf numFmtId="1" fontId="24" fillId="0" borderId="46" xfId="0" applyNumberFormat="1" applyFont="1" applyBorder="1" applyAlignment="1">
      <alignment horizontal="center" vertical="center" wrapText="1"/>
    </xf>
    <xf numFmtId="49" fontId="26" fillId="0" borderId="18" xfId="0" applyNumberFormat="1" applyFont="1" applyBorder="1" applyAlignment="1">
      <alignment horizontal="center" vertical="center" wrapText="1"/>
    </xf>
    <xf numFmtId="49" fontId="26" fillId="0" borderId="39" xfId="0" applyNumberFormat="1" applyFont="1" applyBorder="1" applyAlignment="1">
      <alignment horizontal="center" vertical="center" wrapText="1"/>
    </xf>
    <xf numFmtId="49" fontId="13" fillId="0" borderId="41" xfId="0" applyNumberFormat="1" applyFont="1" applyBorder="1" applyAlignment="1">
      <alignment horizontal="center" vertical="center" wrapText="1"/>
    </xf>
    <xf numFmtId="49" fontId="13" fillId="0" borderId="42" xfId="0" applyNumberFormat="1" applyFont="1" applyBorder="1" applyAlignment="1">
      <alignment horizontal="center" vertical="center" wrapText="1"/>
    </xf>
    <xf numFmtId="1" fontId="27" fillId="0" borderId="37" xfId="0" applyNumberFormat="1" applyFont="1" applyBorder="1" applyAlignment="1">
      <alignment horizontal="center" vertical="center" wrapText="1"/>
    </xf>
    <xf numFmtId="164" fontId="7" fillId="0" borderId="8" xfId="0" applyNumberFormat="1" applyFont="1" applyBorder="1" applyAlignment="1">
      <alignment horizontal="center" vertical="center" wrapText="1"/>
    </xf>
    <xf numFmtId="164" fontId="15" fillId="0" borderId="1" xfId="0" applyNumberFormat="1" applyFont="1" applyBorder="1" applyAlignment="1">
      <alignment horizontal="right" vertical="top" wrapText="1"/>
    </xf>
    <xf numFmtId="0" fontId="13" fillId="0" borderId="16"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4" fillId="0" borderId="2" xfId="0" applyFont="1" applyBorder="1" applyAlignment="1">
      <alignment vertical="center" wrapText="1"/>
    </xf>
    <xf numFmtId="0" fontId="14" fillId="0" borderId="3" xfId="0" applyFont="1" applyBorder="1" applyAlignment="1">
      <alignment vertical="center" wrapText="1"/>
    </xf>
    <xf numFmtId="3" fontId="14" fillId="0" borderId="18" xfId="0" applyNumberFormat="1" applyFont="1" applyBorder="1" applyAlignment="1">
      <alignment horizontal="right" vertical="center" wrapText="1"/>
    </xf>
    <xf numFmtId="3" fontId="13" fillId="0" borderId="41" xfId="0" applyNumberFormat="1" applyFont="1" applyBorder="1" applyAlignment="1">
      <alignment horizontal="right" vertical="center" wrapText="1"/>
    </xf>
    <xf numFmtId="3" fontId="14" fillId="0" borderId="0" xfId="0" applyNumberFormat="1" applyFont="1" applyAlignment="1">
      <alignment horizontal="right" vertical="center" wrapText="1"/>
    </xf>
    <xf numFmtId="3" fontId="14" fillId="0" borderId="7" xfId="0" applyNumberFormat="1" applyFont="1" applyBorder="1" applyAlignment="1">
      <alignment horizontal="right" vertical="center" wrapText="1"/>
    </xf>
    <xf numFmtId="0" fontId="13" fillId="0" borderId="2"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7" xfId="0" applyFont="1" applyBorder="1" applyAlignment="1">
      <alignment horizontal="center" vertical="center" wrapText="1"/>
    </xf>
    <xf numFmtId="3" fontId="13" fillId="0" borderId="7" xfId="0" applyNumberFormat="1" applyFont="1" applyBorder="1" applyAlignment="1">
      <alignment horizontal="right" vertical="center" wrapText="1"/>
    </xf>
    <xf numFmtId="0" fontId="13" fillId="0" borderId="5" xfId="0" applyFont="1" applyBorder="1" applyAlignment="1">
      <alignment horizontal="center" vertical="center" wrapText="1"/>
    </xf>
    <xf numFmtId="0" fontId="13" fillId="0" borderId="8" xfId="0" applyFont="1" applyBorder="1" applyAlignment="1">
      <alignment horizontal="center" vertical="center" wrapText="1"/>
    </xf>
    <xf numFmtId="3" fontId="13" fillId="0" borderId="18" xfId="0" applyNumberFormat="1" applyFont="1" applyBorder="1" applyAlignment="1">
      <alignment horizontal="right" vertical="center" wrapText="1"/>
    </xf>
    <xf numFmtId="3" fontId="13" fillId="0" borderId="41" xfId="0" applyNumberFormat="1" applyFont="1" applyBorder="1" applyAlignment="1">
      <alignment horizontal="right" vertical="center" wrapText="1"/>
    </xf>
    <xf numFmtId="3" fontId="14" fillId="0" borderId="18" xfId="0" applyNumberFormat="1" applyFont="1" applyBorder="1" applyAlignment="1">
      <alignment horizontal="right" vertical="center" wrapText="1"/>
    </xf>
    <xf numFmtId="0" fontId="13" fillId="0" borderId="22" xfId="0" applyFont="1" applyBorder="1" applyAlignment="1">
      <alignment horizontal="right" vertical="center" wrapText="1"/>
    </xf>
    <xf numFmtId="0" fontId="11" fillId="0" borderId="0" xfId="0" applyFont="1" applyBorder="1" applyAlignment="1">
      <alignment vertical="center" wrapText="1"/>
    </xf>
    <xf numFmtId="1" fontId="11" fillId="0" borderId="18" xfId="0" applyNumberFormat="1" applyFont="1" applyBorder="1" applyAlignment="1">
      <alignment vertical="center" wrapText="1"/>
    </xf>
    <xf numFmtId="1" fontId="17" fillId="0" borderId="41" xfId="0" applyNumberFormat="1" applyFont="1" applyBorder="1" applyAlignment="1">
      <alignment vertical="center" wrapText="1"/>
    </xf>
    <xf numFmtId="3" fontId="0" fillId="0" borderId="18" xfId="0" applyNumberFormat="1" applyBorder="1"/>
    <xf numFmtId="3" fontId="14" fillId="0" borderId="37" xfId="0" applyNumberFormat="1" applyFont="1" applyBorder="1" applyAlignment="1">
      <alignment horizontal="center" vertical="center" wrapText="1"/>
    </xf>
    <xf numFmtId="3" fontId="26" fillId="0" borderId="30" xfId="0" applyNumberFormat="1" applyFont="1" applyBorder="1" applyAlignment="1">
      <alignment horizontal="center" vertical="center" wrapText="1"/>
    </xf>
    <xf numFmtId="3" fontId="26" fillId="0" borderId="46" xfId="0" applyNumberFormat="1" applyFont="1" applyBorder="1" applyAlignment="1">
      <alignment horizontal="center" vertical="center" wrapText="1"/>
    </xf>
    <xf numFmtId="166" fontId="14" fillId="0" borderId="7" xfId="0" applyNumberFormat="1" applyFont="1" applyBorder="1" applyAlignment="1">
      <alignment horizontal="center" vertical="center" wrapText="1"/>
    </xf>
    <xf numFmtId="1" fontId="14" fillId="0" borderId="9" xfId="0" applyNumberFormat="1" applyFont="1" applyBorder="1" applyAlignment="1">
      <alignment horizontal="center" vertical="center" wrapText="1"/>
    </xf>
    <xf numFmtId="1" fontId="26" fillId="0" borderId="9" xfId="0" applyNumberFormat="1" applyFont="1" applyBorder="1" applyAlignment="1">
      <alignment horizontal="center" vertical="center" wrapText="1"/>
    </xf>
    <xf numFmtId="166" fontId="14" fillId="0" borderId="0" xfId="0" applyNumberFormat="1" applyFont="1" applyBorder="1" applyAlignment="1">
      <alignment horizontal="center" vertical="center" wrapText="1"/>
    </xf>
    <xf numFmtId="1" fontId="26" fillId="0" borderId="8" xfId="0" applyNumberFormat="1" applyFont="1" applyBorder="1" applyAlignment="1">
      <alignment horizontal="center" vertical="center" wrapText="1"/>
    </xf>
    <xf numFmtId="1" fontId="14" fillId="0" borderId="8" xfId="0" applyNumberFormat="1" applyFont="1" applyBorder="1" applyAlignment="1">
      <alignment horizontal="center" vertical="center" wrapText="1"/>
    </xf>
    <xf numFmtId="165" fontId="14" fillId="0" borderId="0" xfId="0" applyNumberFormat="1" applyFont="1" applyAlignment="1">
      <alignment horizontal="center" vertical="center" wrapText="1"/>
    </xf>
    <xf numFmtId="165" fontId="14" fillId="0" borderId="7" xfId="0" applyNumberFormat="1" applyFont="1" applyBorder="1" applyAlignment="1">
      <alignment horizontal="center" vertical="center" wrapText="1"/>
    </xf>
    <xf numFmtId="0" fontId="13" fillId="0" borderId="48" xfId="0" applyFont="1" applyBorder="1" applyAlignment="1">
      <alignment horizontal="center" vertical="center" wrapText="1"/>
    </xf>
    <xf numFmtId="166" fontId="26" fillId="0" borderId="18" xfId="0" applyNumberFormat="1" applyFont="1" applyBorder="1" applyAlignment="1">
      <alignment horizontal="center" vertical="center" wrapText="1"/>
    </xf>
    <xf numFmtId="1" fontId="26" fillId="0" borderId="39" xfId="0" applyNumberFormat="1" applyFont="1" applyBorder="1" applyAlignment="1">
      <alignment horizontal="center" vertical="center" wrapText="1"/>
    </xf>
    <xf numFmtId="1" fontId="26" fillId="0" borderId="42" xfId="0" applyNumberFormat="1" applyFont="1" applyBorder="1" applyAlignment="1">
      <alignment horizontal="center" vertical="center" wrapText="1"/>
    </xf>
    <xf numFmtId="1" fontId="15" fillId="0" borderId="42" xfId="0" applyNumberFormat="1" applyFont="1" applyBorder="1" applyAlignment="1">
      <alignment horizontal="center" vertical="center" wrapText="1"/>
    </xf>
    <xf numFmtId="166" fontId="14" fillId="0" borderId="0" xfId="0" applyNumberFormat="1" applyFont="1" applyAlignment="1">
      <alignment horizontal="center" vertical="center" wrapText="1"/>
    </xf>
    <xf numFmtId="166" fontId="13" fillId="0" borderId="3" xfId="0" applyNumberFormat="1" applyFont="1" applyBorder="1" applyAlignment="1">
      <alignment horizontal="center" vertical="center" wrapText="1"/>
    </xf>
    <xf numFmtId="1" fontId="14" fillId="0" borderId="0" xfId="0" applyNumberFormat="1" applyFont="1" applyAlignment="1">
      <alignment horizontal="center" vertical="center" wrapText="1"/>
    </xf>
    <xf numFmtId="1" fontId="14" fillId="0" borderId="0" xfId="0" applyNumberFormat="1" applyFont="1" applyBorder="1" applyAlignment="1">
      <alignment horizontal="center" vertical="center" wrapText="1"/>
    </xf>
    <xf numFmtId="1" fontId="14" fillId="0" borderId="7" xfId="0" applyNumberFormat="1" applyFont="1" applyBorder="1" applyAlignment="1">
      <alignment horizontal="center" vertical="center" wrapText="1"/>
    </xf>
    <xf numFmtId="1" fontId="26" fillId="0" borderId="7" xfId="0" applyNumberFormat="1" applyFont="1" applyBorder="1" applyAlignment="1">
      <alignment horizontal="center" vertical="center" wrapText="1"/>
    </xf>
    <xf numFmtId="1" fontId="26" fillId="0" borderId="3" xfId="0" applyNumberFormat="1" applyFont="1" applyBorder="1" applyAlignment="1">
      <alignment horizontal="center" vertical="center" wrapText="1"/>
    </xf>
    <xf numFmtId="1" fontId="26" fillId="0" borderId="4" xfId="0" applyNumberFormat="1" applyFont="1" applyBorder="1" applyAlignment="1">
      <alignment horizontal="center" vertical="center" wrapText="1"/>
    </xf>
    <xf numFmtId="164" fontId="14" fillId="0" borderId="0" xfId="0" applyNumberFormat="1" applyFont="1" applyAlignment="1">
      <alignment horizontal="center" vertical="center" wrapText="1"/>
    </xf>
    <xf numFmtId="164" fontId="13" fillId="0" borderId="7" xfId="0" applyNumberFormat="1" applyFont="1" applyBorder="1" applyAlignment="1">
      <alignment horizontal="center" vertical="center" wrapText="1"/>
    </xf>
    <xf numFmtId="3" fontId="14" fillId="0" borderId="0" xfId="0" applyNumberFormat="1" applyFont="1" applyBorder="1" applyAlignment="1">
      <alignment horizontal="center" vertical="center" wrapText="1"/>
    </xf>
    <xf numFmtId="3" fontId="11" fillId="0" borderId="0" xfId="0" applyNumberFormat="1" applyFont="1" applyBorder="1" applyAlignment="1">
      <alignment horizontal="center" vertical="center" wrapText="1"/>
    </xf>
    <xf numFmtId="0" fontId="29" fillId="0" borderId="0" xfId="0" applyFont="1" applyBorder="1" applyAlignment="1">
      <alignment horizontal="center" vertical="center" wrapText="1"/>
    </xf>
    <xf numFmtId="164" fontId="14" fillId="0" borderId="0" xfId="0" applyNumberFormat="1" applyFont="1" applyBorder="1" applyAlignment="1">
      <alignment horizontal="center" vertical="center" wrapText="1"/>
    </xf>
    <xf numFmtId="164" fontId="14" fillId="0" borderId="7" xfId="0" applyNumberFormat="1" applyFont="1" applyBorder="1" applyAlignment="1">
      <alignment horizontal="center" vertical="center" wrapText="1"/>
    </xf>
    <xf numFmtId="1" fontId="11" fillId="0" borderId="9" xfId="0" applyNumberFormat="1" applyFont="1" applyBorder="1" applyAlignment="1">
      <alignment vertical="center" wrapText="1"/>
    </xf>
    <xf numFmtId="3" fontId="26" fillId="0" borderId="0" xfId="0" applyNumberFormat="1" applyFont="1" applyAlignment="1">
      <alignment horizontal="center" vertical="center" wrapText="1"/>
    </xf>
    <xf numFmtId="1" fontId="26" fillId="0" borderId="0" xfId="0" applyNumberFormat="1" applyFont="1" applyAlignment="1">
      <alignment horizontal="center" vertical="center" wrapText="1"/>
    </xf>
    <xf numFmtId="1" fontId="11" fillId="0" borderId="0" xfId="0" applyNumberFormat="1" applyFont="1" applyAlignment="1">
      <alignment vertical="center" wrapText="1"/>
    </xf>
    <xf numFmtId="0" fontId="10" fillId="0" borderId="0" xfId="0" applyFont="1" applyFill="1" applyAlignment="1">
      <alignment horizontal="center" vertical="center"/>
    </xf>
    <xf numFmtId="0" fontId="11" fillId="0" borderId="0" xfId="0" applyFont="1" applyFill="1"/>
    <xf numFmtId="0" fontId="15" fillId="0" borderId="8" xfId="0" applyFont="1" applyFill="1" applyBorder="1" applyAlignment="1">
      <alignment horizontal="center" vertical="center"/>
    </xf>
    <xf numFmtId="0" fontId="15" fillId="0" borderId="8" xfId="0" applyFont="1" applyFill="1" applyBorder="1" applyAlignment="1">
      <alignment horizontal="center" vertical="center" wrapText="1"/>
    </xf>
    <xf numFmtId="0" fontId="15" fillId="0" borderId="1" xfId="0" applyFont="1" applyFill="1" applyBorder="1" applyAlignment="1">
      <alignment horizontal="center" vertical="center" wrapText="1"/>
    </xf>
    <xf numFmtId="3" fontId="13" fillId="0" borderId="9" xfId="0" applyNumberFormat="1" applyFont="1" applyFill="1" applyBorder="1" applyAlignment="1">
      <alignment horizontal="right" vertical="center"/>
    </xf>
    <xf numFmtId="3" fontId="13" fillId="0" borderId="1" xfId="0" applyNumberFormat="1" applyFont="1" applyFill="1" applyBorder="1" applyAlignment="1">
      <alignment horizontal="right" vertical="center" wrapText="1"/>
    </xf>
    <xf numFmtId="0" fontId="10" fillId="6" borderId="0" xfId="0" applyFont="1" applyFill="1" applyAlignment="1">
      <alignment horizontal="center" vertical="center"/>
    </xf>
    <xf numFmtId="0" fontId="11" fillId="6" borderId="0" xfId="0" applyFont="1" applyFill="1"/>
    <xf numFmtId="0" fontId="0" fillId="6" borderId="0" xfId="0" applyFill="1"/>
    <xf numFmtId="0" fontId="13" fillId="6" borderId="19" xfId="0" applyFont="1" applyFill="1" applyBorder="1" applyAlignment="1">
      <alignment horizontal="center" vertical="center" wrapText="1"/>
    </xf>
    <xf numFmtId="0" fontId="13" fillId="6" borderId="19" xfId="0" applyFont="1" applyFill="1" applyBorder="1" applyAlignment="1">
      <alignment vertical="center" wrapText="1"/>
    </xf>
    <xf numFmtId="0" fontId="13" fillId="6" borderId="9" xfId="0" applyFont="1" applyFill="1" applyBorder="1" applyAlignment="1">
      <alignment horizontal="center" vertical="center" wrapText="1"/>
    </xf>
    <xf numFmtId="0" fontId="15" fillId="6" borderId="16" xfId="0" applyFont="1" applyFill="1" applyBorder="1" applyAlignment="1">
      <alignment horizontal="center" vertical="center" wrapText="1"/>
    </xf>
    <xf numFmtId="0" fontId="13" fillId="6" borderId="3" xfId="0" applyFont="1" applyFill="1" applyBorder="1" applyAlignment="1">
      <alignment horizontal="center" vertical="center" wrapText="1"/>
    </xf>
    <xf numFmtId="0" fontId="13" fillId="6" borderId="1" xfId="0" applyFont="1" applyFill="1" applyBorder="1" applyAlignment="1">
      <alignment horizontal="center" vertical="center" wrapText="1"/>
    </xf>
    <xf numFmtId="0" fontId="13" fillId="6" borderId="4" xfId="0" applyFont="1" applyFill="1" applyBorder="1" applyAlignment="1">
      <alignment horizontal="center" vertical="center" wrapText="1"/>
    </xf>
    <xf numFmtId="0" fontId="11" fillId="6" borderId="16" xfId="0" applyFont="1" applyFill="1" applyBorder="1" applyAlignment="1">
      <alignment horizontal="center" vertical="center" wrapText="1"/>
    </xf>
    <xf numFmtId="3" fontId="11" fillId="6" borderId="8" xfId="0" applyNumberFormat="1" applyFont="1" applyFill="1" applyBorder="1" applyAlignment="1">
      <alignment horizontal="right" vertical="center" wrapText="1"/>
    </xf>
    <xf numFmtId="3" fontId="14" fillId="6" borderId="8" xfId="0" applyNumberFormat="1" applyFont="1" applyFill="1" applyBorder="1" applyAlignment="1">
      <alignment horizontal="right" vertical="center" wrapText="1"/>
    </xf>
    <xf numFmtId="3" fontId="15" fillId="6" borderId="8" xfId="0" applyNumberFormat="1" applyFont="1" applyFill="1" applyBorder="1" applyAlignment="1">
      <alignment horizontal="right" vertical="center" wrapText="1"/>
    </xf>
    <xf numFmtId="0" fontId="15" fillId="6" borderId="8" xfId="0" applyFont="1" applyFill="1" applyBorder="1" applyAlignment="1">
      <alignment horizontal="center" vertical="center" wrapText="1"/>
    </xf>
    <xf numFmtId="166" fontId="14" fillId="6" borderId="8" xfId="0" applyNumberFormat="1" applyFont="1" applyFill="1" applyBorder="1" applyAlignment="1">
      <alignment horizontal="center" vertical="center" wrapText="1"/>
    </xf>
    <xf numFmtId="166" fontId="11" fillId="6" borderId="8" xfId="0" applyNumberFormat="1" applyFont="1" applyFill="1" applyBorder="1" applyAlignment="1">
      <alignment horizontal="center" vertical="center" wrapText="1"/>
    </xf>
    <xf numFmtId="3" fontId="0" fillId="0" borderId="0" xfId="0" applyNumberFormat="1"/>
    <xf numFmtId="3" fontId="13" fillId="0" borderId="41" xfId="0" applyNumberFormat="1" applyFont="1" applyBorder="1" applyAlignment="1">
      <alignment horizontal="center" vertical="center" wrapText="1"/>
    </xf>
    <xf numFmtId="166" fontId="11" fillId="0" borderId="22" xfId="0" applyNumberFormat="1" applyFont="1" applyBorder="1" applyAlignment="1">
      <alignment horizontal="center" vertical="center" wrapText="1"/>
    </xf>
    <xf numFmtId="3" fontId="27" fillId="0" borderId="22" xfId="0" applyNumberFormat="1" applyFont="1" applyBorder="1" applyAlignment="1">
      <alignment horizontal="right" vertical="center" wrapText="1"/>
    </xf>
    <xf numFmtId="0" fontId="26" fillId="0" borderId="5" xfId="0" applyFont="1" applyBorder="1" applyAlignment="1">
      <alignment horizontal="center" vertical="center" wrapText="1"/>
    </xf>
    <xf numFmtId="0" fontId="26" fillId="0" borderId="8" xfId="0" applyFont="1" applyBorder="1" applyAlignment="1">
      <alignment horizontal="center" vertical="center" wrapText="1"/>
    </xf>
    <xf numFmtId="0" fontId="13" fillId="0" borderId="3" xfId="0" applyFont="1" applyBorder="1" applyAlignment="1">
      <alignment horizontal="center" wrapText="1"/>
    </xf>
    <xf numFmtId="3" fontId="27" fillId="0" borderId="9" xfId="0" applyNumberFormat="1" applyFont="1" applyBorder="1" applyAlignment="1">
      <alignment horizontal="right" vertical="center" wrapText="1"/>
    </xf>
    <xf numFmtId="3" fontId="27" fillId="0" borderId="14" xfId="0" applyNumberFormat="1" applyFont="1" applyBorder="1" applyAlignment="1">
      <alignment vertical="center" wrapText="1"/>
    </xf>
    <xf numFmtId="3" fontId="27" fillId="0" borderId="0" xfId="0" applyNumberFormat="1" applyFont="1" applyAlignment="1">
      <alignment vertical="center" wrapText="1"/>
    </xf>
    <xf numFmtId="165" fontId="27" fillId="0" borderId="0" xfId="0" applyNumberFormat="1" applyFont="1" applyAlignment="1">
      <alignment vertical="center" wrapText="1"/>
    </xf>
    <xf numFmtId="165" fontId="27" fillId="0" borderId="9" xfId="0" applyNumberFormat="1" applyFont="1" applyBorder="1" applyAlignment="1">
      <alignment horizontal="right" vertical="center" wrapText="1"/>
    </xf>
    <xf numFmtId="165" fontId="27" fillId="0" borderId="0" xfId="0" applyNumberFormat="1" applyFont="1" applyAlignment="1">
      <alignment horizontal="right" vertical="center" wrapText="1"/>
    </xf>
    <xf numFmtId="165" fontId="27" fillId="0" borderId="9" xfId="0" applyNumberFormat="1" applyFont="1" applyBorder="1" applyAlignment="1">
      <alignment vertical="center" wrapText="1"/>
    </xf>
    <xf numFmtId="165" fontId="27" fillId="0" borderId="7" xfId="0" applyNumberFormat="1" applyFont="1" applyBorder="1" applyAlignment="1">
      <alignment horizontal="right" vertical="center" wrapText="1"/>
    </xf>
    <xf numFmtId="165" fontId="27" fillId="0" borderId="8" xfId="0" applyNumberFormat="1" applyFont="1" applyBorder="1" applyAlignment="1">
      <alignment horizontal="right" vertical="center" wrapText="1"/>
    </xf>
    <xf numFmtId="0" fontId="26" fillId="0" borderId="7" xfId="0" applyFont="1" applyBorder="1" applyAlignment="1">
      <alignment horizontal="center" wrapText="1"/>
    </xf>
    <xf numFmtId="0" fontId="36" fillId="0" borderId="0" xfId="0" applyFont="1" applyAlignment="1">
      <alignment horizontal="justify" vertical="center"/>
    </xf>
    <xf numFmtId="0" fontId="13" fillId="0" borderId="7"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vertical="center" wrapText="1"/>
    </xf>
    <xf numFmtId="3" fontId="14" fillId="0" borderId="22" xfId="0" applyNumberFormat="1" applyFont="1" applyFill="1" applyBorder="1" applyAlignment="1">
      <alignment horizontal="right" vertical="center" wrapText="1"/>
    </xf>
    <xf numFmtId="3" fontId="11" fillId="0" borderId="22" xfId="0" applyNumberFormat="1" applyFont="1" applyFill="1" applyBorder="1" applyAlignment="1">
      <alignment horizontal="right" vertical="center" wrapText="1"/>
    </xf>
    <xf numFmtId="166" fontId="14" fillId="0" borderId="22" xfId="0" applyNumberFormat="1" applyFont="1" applyFill="1" applyBorder="1" applyAlignment="1">
      <alignment horizontal="center" vertical="center" wrapText="1"/>
    </xf>
    <xf numFmtId="0" fontId="14" fillId="0" borderId="22" xfId="0" applyFont="1" applyFill="1" applyBorder="1" applyAlignment="1">
      <alignment horizontal="center" vertical="center" wrapText="1"/>
    </xf>
    <xf numFmtId="1" fontId="14" fillId="0" borderId="37" xfId="0" applyNumberFormat="1" applyFont="1" applyFill="1" applyBorder="1" applyAlignment="1">
      <alignment horizontal="center" vertical="center" wrapText="1"/>
    </xf>
    <xf numFmtId="0" fontId="14" fillId="0" borderId="38" xfId="0" applyFont="1" applyFill="1" applyBorder="1" applyAlignment="1">
      <alignment vertical="center" wrapText="1"/>
    </xf>
    <xf numFmtId="3" fontId="14" fillId="0" borderId="18" xfId="0" applyNumberFormat="1" applyFont="1" applyFill="1" applyBorder="1" applyAlignment="1">
      <alignment horizontal="right" vertical="center" wrapText="1"/>
    </xf>
    <xf numFmtId="3" fontId="11" fillId="0" borderId="18" xfId="0" applyNumberFormat="1" applyFont="1" applyFill="1" applyBorder="1" applyAlignment="1">
      <alignment horizontal="right" vertical="center" wrapText="1"/>
    </xf>
    <xf numFmtId="0" fontId="14" fillId="0" borderId="18" xfId="0" applyFont="1" applyFill="1" applyBorder="1" applyAlignment="1">
      <alignment horizontal="center" vertical="center" wrapText="1"/>
    </xf>
    <xf numFmtId="0" fontId="13" fillId="0" borderId="40" xfId="0" applyFont="1" applyFill="1" applyBorder="1" applyAlignment="1">
      <alignment horizontal="center" vertical="center" wrapText="1"/>
    </xf>
    <xf numFmtId="3" fontId="13" fillId="0" borderId="41" xfId="0" applyNumberFormat="1" applyFont="1" applyFill="1" applyBorder="1" applyAlignment="1">
      <alignment horizontal="right" vertical="center" wrapText="1"/>
    </xf>
    <xf numFmtId="1" fontId="13" fillId="0" borderId="41" xfId="0" applyNumberFormat="1" applyFont="1" applyFill="1" applyBorder="1" applyAlignment="1">
      <alignment horizontal="center" vertical="center" wrapText="1"/>
    </xf>
    <xf numFmtId="0" fontId="13" fillId="0" borderId="41" xfId="0" applyFont="1" applyFill="1" applyBorder="1" applyAlignment="1">
      <alignment horizontal="center" vertical="center" wrapText="1"/>
    </xf>
    <xf numFmtId="1" fontId="26" fillId="0" borderId="46" xfId="0" applyNumberFormat="1" applyFont="1" applyFill="1" applyBorder="1" applyAlignment="1">
      <alignment horizontal="center" vertical="center" wrapText="1"/>
    </xf>
    <xf numFmtId="3" fontId="0" fillId="0" borderId="0" xfId="0" applyNumberFormat="1" applyFill="1"/>
    <xf numFmtId="0" fontId="13" fillId="0" borderId="2"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24" xfId="0" applyFont="1" applyBorder="1" applyAlignment="1">
      <alignment horizontal="center" vertical="center" wrapText="1"/>
    </xf>
    <xf numFmtId="3" fontId="14" fillId="0" borderId="18" xfId="0" applyNumberFormat="1" applyFont="1" applyBorder="1" applyAlignment="1">
      <alignment horizontal="right" vertical="center" wrapText="1"/>
    </xf>
    <xf numFmtId="3" fontId="13" fillId="0" borderId="41" xfId="0" applyNumberFormat="1" applyFont="1" applyBorder="1" applyAlignment="1">
      <alignment horizontal="right" vertical="center" wrapText="1"/>
    </xf>
    <xf numFmtId="1" fontId="14" fillId="6" borderId="8" xfId="0" applyNumberFormat="1" applyFont="1" applyFill="1" applyBorder="1" applyAlignment="1">
      <alignment horizontal="center" vertical="center" wrapText="1"/>
    </xf>
    <xf numFmtId="1" fontId="26" fillId="6" borderId="8" xfId="0" applyNumberFormat="1" applyFont="1" applyFill="1" applyBorder="1" applyAlignment="1">
      <alignment horizontal="center" vertical="center" wrapText="1"/>
    </xf>
    <xf numFmtId="3" fontId="0" fillId="6" borderId="0" xfId="0" applyNumberFormat="1" applyFill="1"/>
    <xf numFmtId="1" fontId="14" fillId="0" borderId="46" xfId="0" applyNumberFormat="1" applyFont="1" applyBorder="1" applyAlignment="1">
      <alignment horizontal="center" vertical="center" wrapText="1"/>
    </xf>
    <xf numFmtId="0" fontId="0" fillId="0" borderId="0" xfId="0" applyFont="1"/>
    <xf numFmtId="0" fontId="13" fillId="0" borderId="3" xfId="0" applyFont="1" applyFill="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2" xfId="0" applyFont="1" applyBorder="1" applyAlignment="1">
      <alignment horizontal="center" vertical="center" wrapText="1"/>
    </xf>
    <xf numFmtId="0" fontId="11" fillId="0" borderId="0" xfId="0" applyFont="1" applyFill="1" applyAlignment="1">
      <alignment horizontal="justify" vertical="center"/>
    </xf>
    <xf numFmtId="0" fontId="10" fillId="0" borderId="0" xfId="0" applyFont="1" applyFill="1" applyAlignment="1">
      <alignment horizontal="right" vertical="center"/>
    </xf>
    <xf numFmtId="0" fontId="14" fillId="0" borderId="36" xfId="0" applyFont="1" applyFill="1" applyBorder="1" applyAlignment="1">
      <alignment horizontal="justify" vertical="center" wrapText="1"/>
    </xf>
    <xf numFmtId="0" fontId="13" fillId="0" borderId="5"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1" fillId="0" borderId="0" xfId="0" applyFont="1" applyFill="1" applyBorder="1" applyAlignment="1">
      <alignment vertical="center" wrapText="1"/>
    </xf>
    <xf numFmtId="3" fontId="11" fillId="0" borderId="0" xfId="0" applyNumberFormat="1" applyFont="1" applyFill="1" applyBorder="1" applyAlignment="1">
      <alignment vertical="center" wrapText="1"/>
    </xf>
    <xf numFmtId="0" fontId="14" fillId="0" borderId="0" xfId="0" applyFont="1" applyFill="1" applyBorder="1" applyAlignment="1">
      <alignment horizontal="right" vertical="center" wrapText="1"/>
    </xf>
    <xf numFmtId="0" fontId="14" fillId="0" borderId="9" xfId="0" applyFont="1" applyFill="1" applyBorder="1" applyAlignment="1">
      <alignment horizontal="right" vertical="center" wrapText="1"/>
    </xf>
    <xf numFmtId="165" fontId="14" fillId="0" borderId="18" xfId="0" applyNumberFormat="1" applyFont="1" applyFill="1" applyBorder="1" applyAlignment="1">
      <alignment horizontal="center" vertical="center" wrapText="1"/>
    </xf>
    <xf numFmtId="1" fontId="14" fillId="0" borderId="18" xfId="0" applyNumberFormat="1" applyFont="1" applyFill="1" applyBorder="1" applyAlignment="1">
      <alignment horizontal="center" vertical="center" wrapText="1"/>
    </xf>
    <xf numFmtId="1" fontId="14" fillId="0" borderId="39" xfId="0" applyNumberFormat="1" applyFont="1" applyFill="1" applyBorder="1" applyAlignment="1">
      <alignment horizontal="center" vertical="center" wrapText="1"/>
    </xf>
    <xf numFmtId="3" fontId="14" fillId="0" borderId="27" xfId="0" applyNumberFormat="1" applyFont="1" applyFill="1" applyBorder="1" applyAlignment="1">
      <alignment horizontal="right" vertical="center" wrapText="1"/>
    </xf>
    <xf numFmtId="3" fontId="13" fillId="0" borderId="3" xfId="0" applyNumberFormat="1" applyFont="1" applyFill="1" applyBorder="1" applyAlignment="1">
      <alignment horizontal="right" vertical="center" wrapText="1"/>
    </xf>
    <xf numFmtId="1" fontId="26" fillId="0" borderId="1" xfId="0" applyNumberFormat="1" applyFont="1" applyFill="1" applyBorder="1" applyAlignment="1">
      <alignment horizontal="center" vertical="center" wrapText="1"/>
    </xf>
    <xf numFmtId="0" fontId="11" fillId="0" borderId="0" xfId="0" applyFont="1" applyFill="1" applyBorder="1" applyAlignment="1">
      <alignment horizontal="center" vertical="center" wrapText="1"/>
    </xf>
    <xf numFmtId="3" fontId="14" fillId="0" borderId="0" xfId="0" applyNumberFormat="1" applyFont="1" applyFill="1" applyBorder="1" applyAlignment="1">
      <alignment horizontal="right" vertical="center" wrapText="1"/>
    </xf>
    <xf numFmtId="0" fontId="14" fillId="0" borderId="0" xfId="0" applyFont="1" applyFill="1" applyBorder="1" applyAlignment="1">
      <alignment horizontal="center" vertical="center" wrapText="1"/>
    </xf>
    <xf numFmtId="1" fontId="14" fillId="0" borderId="9" xfId="0" applyNumberFormat="1" applyFont="1" applyFill="1" applyBorder="1" applyAlignment="1">
      <alignment horizontal="center" vertical="center" wrapText="1"/>
    </xf>
    <xf numFmtId="166" fontId="14" fillId="0" borderId="18" xfId="0" applyNumberFormat="1" applyFont="1" applyFill="1" applyBorder="1" applyAlignment="1">
      <alignment horizontal="center" vertical="center" wrapText="1"/>
    </xf>
    <xf numFmtId="1" fontId="14" fillId="0" borderId="18" xfId="0" applyNumberFormat="1" applyFont="1" applyFill="1" applyBorder="1" applyAlignment="1">
      <alignment horizontal="right" vertical="center" wrapText="1"/>
    </xf>
    <xf numFmtId="167" fontId="0" fillId="0" borderId="0" xfId="0" applyNumberFormat="1" applyFill="1"/>
    <xf numFmtId="0" fontId="13" fillId="0" borderId="13" xfId="0" applyFont="1" applyFill="1" applyBorder="1" applyAlignment="1">
      <alignment horizontal="center" vertical="center" wrapText="1"/>
    </xf>
    <xf numFmtId="166" fontId="0" fillId="6" borderId="0" xfId="0" applyNumberFormat="1" applyFill="1"/>
    <xf numFmtId="0" fontId="36" fillId="0" borderId="0" xfId="0" applyFont="1"/>
    <xf numFmtId="0" fontId="2" fillId="0" borderId="0" xfId="0" applyFont="1" applyFill="1" applyAlignment="1">
      <alignment horizontal="justify" vertical="center"/>
    </xf>
    <xf numFmtId="0" fontId="2" fillId="0" borderId="0" xfId="0" applyFont="1" applyFill="1"/>
    <xf numFmtId="0" fontId="3" fillId="0" borderId="0" xfId="0" applyFont="1" applyFill="1" applyAlignment="1">
      <alignment horizontal="center" vertical="center"/>
    </xf>
    <xf numFmtId="49" fontId="7" fillId="0" borderId="0" xfId="0" applyNumberFormat="1" applyFont="1" applyFill="1" applyAlignment="1">
      <alignment horizontal="right"/>
    </xf>
    <xf numFmtId="0" fontId="5" fillId="0" borderId="19"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6" fillId="0" borderId="38" xfId="0" applyFont="1" applyFill="1" applyBorder="1" applyAlignment="1">
      <alignment horizontal="center" vertical="center" wrapText="1"/>
    </xf>
    <xf numFmtId="3" fontId="6" fillId="0" borderId="18" xfId="0" applyNumberFormat="1" applyFont="1" applyFill="1" applyBorder="1" applyAlignment="1">
      <alignment horizontal="right" vertical="center" wrapText="1"/>
    </xf>
    <xf numFmtId="166" fontId="6" fillId="0" borderId="18" xfId="0" applyNumberFormat="1" applyFont="1" applyFill="1" applyBorder="1" applyAlignment="1">
      <alignment horizontal="center" vertical="center" wrapText="1"/>
    </xf>
    <xf numFmtId="1" fontId="6" fillId="0" borderId="39" xfId="0" applyNumberFormat="1" applyFont="1" applyFill="1" applyBorder="1" applyAlignment="1">
      <alignment horizontal="center" vertical="center" wrapText="1"/>
    </xf>
    <xf numFmtId="0" fontId="5" fillId="0" borderId="40" xfId="0" applyFont="1" applyFill="1" applyBorder="1" applyAlignment="1">
      <alignment horizontal="center" vertical="center" wrapText="1"/>
    </xf>
    <xf numFmtId="3" fontId="5" fillId="0" borderId="41" xfId="0" applyNumberFormat="1" applyFont="1" applyFill="1" applyBorder="1" applyAlignment="1">
      <alignment horizontal="right" vertical="center" wrapText="1"/>
    </xf>
    <xf numFmtId="1" fontId="5" fillId="0" borderId="41" xfId="0" applyNumberFormat="1" applyFont="1" applyFill="1" applyBorder="1" applyAlignment="1">
      <alignment horizontal="center" vertical="center" wrapText="1"/>
    </xf>
    <xf numFmtId="1" fontId="35" fillId="0" borderId="42" xfId="0" applyNumberFormat="1" applyFont="1" applyFill="1" applyBorder="1" applyAlignment="1">
      <alignment horizontal="center" vertical="center" wrapText="1"/>
    </xf>
    <xf numFmtId="0" fontId="8" fillId="0" borderId="0" xfId="0" applyFont="1" applyFill="1" applyAlignment="1">
      <alignment horizontal="justify" vertical="center"/>
    </xf>
    <xf numFmtId="0" fontId="10" fillId="0" borderId="0" xfId="0" applyFont="1" applyFill="1" applyAlignment="1">
      <alignment horizontal="justify" vertical="center"/>
    </xf>
    <xf numFmtId="0" fontId="13" fillId="0" borderId="36" xfId="0" applyFont="1" applyFill="1" applyBorder="1" applyAlignment="1">
      <alignment horizontal="center" vertical="center" wrapText="1"/>
    </xf>
    <xf numFmtId="0" fontId="13" fillId="0" borderId="22" xfId="0" applyFont="1" applyFill="1" applyBorder="1" applyAlignment="1">
      <alignment horizontal="center" vertical="center" wrapText="1"/>
    </xf>
    <xf numFmtId="0" fontId="13" fillId="0" borderId="37" xfId="0" applyFont="1" applyFill="1" applyBorder="1" applyAlignment="1">
      <alignment horizontal="center" vertical="center" wrapText="1"/>
    </xf>
    <xf numFmtId="1" fontId="26" fillId="0" borderId="42" xfId="0" applyNumberFormat="1" applyFont="1" applyFill="1" applyBorder="1" applyAlignment="1">
      <alignment horizontal="center" vertical="center" wrapText="1"/>
    </xf>
    <xf numFmtId="0" fontId="16" fillId="0" borderId="0" xfId="0" applyFont="1" applyFill="1"/>
    <xf numFmtId="0" fontId="15" fillId="0" borderId="0" xfId="0" applyFont="1" applyFill="1"/>
    <xf numFmtId="3" fontId="27" fillId="0" borderId="5" xfId="0" applyNumberFormat="1" applyFont="1" applyFill="1" applyBorder="1" applyAlignment="1">
      <alignment horizontal="center" vertical="center" wrapText="1"/>
    </xf>
    <xf numFmtId="3" fontId="27" fillId="0" borderId="7" xfId="0" applyNumberFormat="1" applyFont="1" applyFill="1" applyBorder="1" applyAlignment="1">
      <alignment horizontal="center" vertical="center" wrapText="1"/>
    </xf>
    <xf numFmtId="3" fontId="27" fillId="0" borderId="8" xfId="0" applyNumberFormat="1" applyFont="1" applyFill="1" applyBorder="1" applyAlignment="1">
      <alignment horizontal="center" vertical="center" wrapText="1"/>
    </xf>
    <xf numFmtId="0" fontId="17" fillId="0" borderId="0" xfId="0" applyFont="1" applyFill="1" applyAlignment="1">
      <alignment horizontal="right" vertical="center" indent="2"/>
    </xf>
    <xf numFmtId="1" fontId="11" fillId="0" borderId="22" xfId="0" applyNumberFormat="1" applyFont="1" applyBorder="1" applyAlignment="1">
      <alignment horizontal="center" vertical="center" wrapText="1"/>
    </xf>
    <xf numFmtId="1" fontId="24" fillId="0" borderId="30" xfId="0" applyNumberFormat="1" applyFont="1" applyBorder="1" applyAlignment="1">
      <alignment horizontal="center" vertical="center" wrapText="1"/>
    </xf>
    <xf numFmtId="1" fontId="11" fillId="0" borderId="0" xfId="0" applyNumberFormat="1" applyFont="1"/>
    <xf numFmtId="0" fontId="13" fillId="0" borderId="3" xfId="0" applyFont="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2" xfId="0" applyFont="1" applyBorder="1" applyAlignment="1">
      <alignment horizontal="center" vertical="center" wrapText="1"/>
    </xf>
    <xf numFmtId="0" fontId="13" fillId="0" borderId="14" xfId="0" applyFont="1" applyBorder="1" applyAlignment="1">
      <alignment horizontal="center" vertical="center"/>
    </xf>
    <xf numFmtId="0" fontId="26" fillId="0" borderId="13" xfId="0" applyFont="1" applyBorder="1" applyAlignment="1">
      <alignment horizontal="center" vertical="center" wrapText="1"/>
    </xf>
    <xf numFmtId="3" fontId="27" fillId="0" borderId="18" xfId="0" applyNumberFormat="1" applyFont="1" applyBorder="1" applyAlignment="1">
      <alignment horizontal="right" vertical="center"/>
    </xf>
    <xf numFmtId="0" fontId="27" fillId="0" borderId="38" xfId="0" applyFont="1" applyBorder="1" applyAlignment="1">
      <alignment horizontal="center" vertical="center" wrapText="1"/>
    </xf>
    <xf numFmtId="0" fontId="13" fillId="0" borderId="2" xfId="0" applyFont="1" applyBorder="1" applyAlignment="1">
      <alignment horizontal="center" vertical="center"/>
    </xf>
    <xf numFmtId="0" fontId="13" fillId="0" borderId="15" xfId="0" applyFont="1" applyBorder="1" applyAlignment="1">
      <alignment horizontal="center" vertical="center"/>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2" xfId="0" applyFont="1" applyBorder="1" applyAlignment="1">
      <alignment horizontal="center" vertical="center" wrapText="1"/>
    </xf>
    <xf numFmtId="3" fontId="14" fillId="0" borderId="18" xfId="0" applyNumberFormat="1" applyFont="1" applyBorder="1" applyAlignment="1">
      <alignment horizontal="right" vertical="center" wrapText="1"/>
    </xf>
    <xf numFmtId="3" fontId="13" fillId="0" borderId="41" xfId="0" applyNumberFormat="1" applyFont="1" applyBorder="1" applyAlignment="1">
      <alignment horizontal="right" vertical="center" wrapText="1"/>
    </xf>
    <xf numFmtId="0" fontId="26" fillId="0" borderId="13" xfId="0" applyFont="1" applyBorder="1" applyAlignment="1">
      <alignment horizontal="center" vertical="center"/>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5" xfId="0" applyFont="1" applyBorder="1" applyAlignment="1">
      <alignment horizontal="center" vertical="center" wrapText="1"/>
    </xf>
    <xf numFmtId="0" fontId="39" fillId="0" borderId="6" xfId="0" applyFont="1" applyBorder="1" applyAlignment="1">
      <alignment horizontal="center" vertical="center" wrapText="1"/>
    </xf>
    <xf numFmtId="0" fontId="39" fillId="0" borderId="0" xfId="0" applyFont="1" applyAlignment="1">
      <alignment vertical="center" wrapText="1"/>
    </xf>
    <xf numFmtId="0" fontId="39" fillId="0" borderId="0" xfId="0" applyFont="1" applyAlignment="1">
      <alignment horizontal="center" vertical="center" wrapText="1"/>
    </xf>
    <xf numFmtId="166" fontId="39" fillId="0" borderId="0" xfId="0" applyNumberFormat="1" applyFont="1" applyAlignment="1">
      <alignment horizontal="center" vertical="center" wrapText="1"/>
    </xf>
    <xf numFmtId="0" fontId="39" fillId="0" borderId="13" xfId="0" applyFont="1" applyBorder="1" applyAlignment="1">
      <alignment horizontal="center" vertical="center" wrapText="1"/>
    </xf>
    <xf numFmtId="166" fontId="39" fillId="0" borderId="14" xfId="0" applyNumberFormat="1" applyFont="1" applyBorder="1" applyAlignment="1">
      <alignment horizontal="center" vertical="center" wrapText="1"/>
    </xf>
    <xf numFmtId="166" fontId="39" fillId="0" borderId="0" xfId="0" applyNumberFormat="1" applyFont="1" applyBorder="1" applyAlignment="1">
      <alignment horizontal="center" vertical="center" wrapText="1"/>
    </xf>
    <xf numFmtId="1" fontId="39" fillId="0" borderId="15" xfId="0" applyNumberFormat="1" applyFont="1" applyBorder="1" applyAlignment="1">
      <alignment horizontal="center" vertical="center" wrapText="1"/>
    </xf>
    <xf numFmtId="0" fontId="35" fillId="0" borderId="9" xfId="0" applyFont="1" applyBorder="1" applyAlignment="1">
      <alignment horizontal="center" vertical="center" wrapText="1"/>
    </xf>
    <xf numFmtId="1" fontId="39" fillId="0" borderId="9" xfId="0" applyNumberFormat="1" applyFont="1" applyBorder="1" applyAlignment="1">
      <alignment horizontal="center" vertical="center" wrapText="1"/>
    </xf>
    <xf numFmtId="0" fontId="35" fillId="0" borderId="2"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4" xfId="0" applyFont="1" applyBorder="1" applyAlignment="1">
      <alignment horizontal="center" vertical="center" wrapText="1"/>
    </xf>
    <xf numFmtId="1" fontId="35" fillId="0" borderId="3" xfId="0" applyNumberFormat="1" applyFont="1" applyBorder="1" applyAlignment="1">
      <alignment horizontal="center" vertical="center" wrapText="1"/>
    </xf>
    <xf numFmtId="1" fontId="35" fillId="0" borderId="4" xfId="0" applyNumberFormat="1" applyFont="1" applyBorder="1" applyAlignment="1">
      <alignment horizontal="center" vertical="center" wrapText="1"/>
    </xf>
    <xf numFmtId="166" fontId="27" fillId="0" borderId="18" xfId="0" applyNumberFormat="1" applyFont="1" applyBorder="1" applyAlignment="1">
      <alignment horizontal="center" vertical="center"/>
    </xf>
    <xf numFmtId="166" fontId="27" fillId="0" borderId="18" xfId="0" applyNumberFormat="1" applyFont="1" applyBorder="1" applyAlignment="1">
      <alignment horizontal="center" vertical="center"/>
    </xf>
    <xf numFmtId="0" fontId="26" fillId="0" borderId="14" xfId="0" applyFont="1" applyBorder="1" applyAlignment="1">
      <alignment horizontal="center" vertical="center"/>
    </xf>
    <xf numFmtId="0" fontId="26" fillId="0" borderId="14" xfId="0" applyFont="1" applyBorder="1" applyAlignment="1">
      <alignment horizontal="center" vertical="center"/>
    </xf>
    <xf numFmtId="0" fontId="26" fillId="0" borderId="15" xfId="0" applyFont="1" applyBorder="1" applyAlignment="1">
      <alignment horizontal="center" vertical="center"/>
    </xf>
    <xf numFmtId="3" fontId="26" fillId="0" borderId="30" xfId="0" applyNumberFormat="1" applyFont="1" applyBorder="1" applyAlignment="1">
      <alignment horizontal="right" vertical="center"/>
    </xf>
    <xf numFmtId="3" fontId="39" fillId="0" borderId="18" xfId="0" applyNumberFormat="1" applyFont="1" applyBorder="1" applyAlignment="1">
      <alignment horizontal="right" vertical="center"/>
    </xf>
    <xf numFmtId="1" fontId="27" fillId="0" borderId="39" xfId="0" applyNumberFormat="1" applyFont="1" applyBorder="1" applyAlignment="1">
      <alignment horizontal="center" vertical="center"/>
    </xf>
    <xf numFmtId="1" fontId="26" fillId="0" borderId="46" xfId="0" applyNumberFormat="1" applyFont="1" applyBorder="1" applyAlignment="1">
      <alignment horizontal="center" vertical="center"/>
    </xf>
    <xf numFmtId="3" fontId="9" fillId="0" borderId="0" xfId="0" applyNumberFormat="1" applyFont="1" applyAlignment="1">
      <alignment horizontal="right" vertical="center"/>
    </xf>
    <xf numFmtId="0" fontId="9" fillId="0" borderId="0" xfId="0" applyFont="1" applyAlignment="1">
      <alignment horizontal="right" vertical="center"/>
    </xf>
    <xf numFmtId="0" fontId="9" fillId="0" borderId="14" xfId="0" applyFont="1" applyBorder="1" applyAlignment="1">
      <alignment horizontal="right" vertical="center"/>
    </xf>
    <xf numFmtId="1" fontId="26" fillId="0" borderId="30" xfId="0" applyNumberFormat="1" applyFont="1" applyBorder="1" applyAlignment="1">
      <alignment horizontal="center" vertical="center"/>
    </xf>
    <xf numFmtId="1" fontId="14" fillId="0" borderId="39" xfId="0" applyNumberFormat="1" applyFont="1" applyBorder="1" applyAlignment="1">
      <alignment horizontal="center" vertical="center"/>
    </xf>
    <xf numFmtId="1" fontId="26" fillId="0" borderId="42" xfId="0" applyNumberFormat="1" applyFont="1" applyBorder="1" applyAlignment="1">
      <alignment horizontal="center" vertical="center"/>
    </xf>
    <xf numFmtId="166" fontId="9" fillId="0" borderId="9" xfId="0" applyNumberFormat="1" applyFont="1" applyBorder="1" applyAlignment="1">
      <alignment horizontal="center" vertical="center"/>
    </xf>
    <xf numFmtId="0" fontId="9" fillId="0" borderId="0" xfId="0" applyFont="1" applyBorder="1" applyAlignment="1">
      <alignment horizontal="right" vertical="center"/>
    </xf>
    <xf numFmtId="3" fontId="9" fillId="0" borderId="0" xfId="0" applyNumberFormat="1" applyFont="1" applyBorder="1" applyAlignment="1">
      <alignment horizontal="right" vertical="center"/>
    </xf>
    <xf numFmtId="3" fontId="40" fillId="0" borderId="14" xfId="0" applyNumberFormat="1" applyFont="1" applyBorder="1" applyAlignment="1">
      <alignment horizontal="right" vertical="center"/>
    </xf>
    <xf numFmtId="0" fontId="39" fillId="0" borderId="14" xfId="0" applyFont="1" applyBorder="1" applyAlignment="1">
      <alignment horizontal="center" vertical="center" wrapText="1"/>
    </xf>
    <xf numFmtId="3" fontId="39" fillId="0" borderId="0" xfId="0" applyNumberFormat="1" applyFont="1" applyAlignment="1">
      <alignment horizontal="right" vertical="center"/>
    </xf>
    <xf numFmtId="0" fontId="39" fillId="0" borderId="0" xfId="0" applyFont="1" applyAlignment="1">
      <alignment horizontal="right" vertical="center"/>
    </xf>
    <xf numFmtId="3" fontId="39" fillId="3" borderId="7" xfId="0" applyNumberFormat="1" applyFont="1" applyFill="1" applyBorder="1" applyAlignment="1">
      <alignment horizontal="right" vertical="center"/>
    </xf>
    <xf numFmtId="0" fontId="39" fillId="3" borderId="7" xfId="0" applyFont="1" applyFill="1" applyBorder="1" applyAlignment="1">
      <alignment horizontal="center" vertical="center" wrapText="1"/>
    </xf>
    <xf numFmtId="3" fontId="39" fillId="0" borderId="0" xfId="0" applyNumberFormat="1" applyFont="1" applyBorder="1" applyAlignment="1">
      <alignment horizontal="right" vertical="center"/>
    </xf>
    <xf numFmtId="0" fontId="41" fillId="0" borderId="14" xfId="0" applyFont="1" applyBorder="1" applyAlignment="1">
      <alignment horizontal="right" vertical="center"/>
    </xf>
    <xf numFmtId="0" fontId="39" fillId="3" borderId="7" xfId="0" applyFont="1" applyFill="1" applyBorder="1" applyAlignment="1">
      <alignment horizontal="right" vertical="center"/>
    </xf>
    <xf numFmtId="1" fontId="14" fillId="0" borderId="0" xfId="0" applyNumberFormat="1" applyFont="1" applyAlignment="1">
      <alignment horizontal="right" vertical="center"/>
    </xf>
    <xf numFmtId="1" fontId="35" fillId="3" borderId="3" xfId="0" applyNumberFormat="1" applyFont="1" applyFill="1" applyBorder="1" applyAlignment="1">
      <alignment horizontal="center" vertical="center" wrapText="1"/>
    </xf>
    <xf numFmtId="3" fontId="14" fillId="0" borderId="0" xfId="0" applyNumberFormat="1" applyFont="1" applyFill="1" applyAlignment="1">
      <alignment horizontal="right" vertical="center"/>
    </xf>
    <xf numFmtId="0" fontId="35" fillId="3" borderId="3" xfId="0" applyFont="1" applyFill="1" applyBorder="1" applyAlignment="1">
      <alignment vertical="center" wrapText="1"/>
    </xf>
    <xf numFmtId="1" fontId="39" fillId="3" borderId="9" xfId="0" applyNumberFormat="1" applyFont="1" applyFill="1" applyBorder="1" applyAlignment="1">
      <alignment horizontal="center" vertical="center"/>
    </xf>
    <xf numFmtId="3" fontId="35" fillId="3" borderId="3" xfId="0" applyNumberFormat="1" applyFont="1" applyFill="1" applyBorder="1" applyAlignment="1">
      <alignment vertical="center" wrapText="1"/>
    </xf>
    <xf numFmtId="3" fontId="35" fillId="3" borderId="3" xfId="0" applyNumberFormat="1" applyFont="1" applyFill="1" applyBorder="1" applyAlignment="1">
      <alignment horizontal="center" vertical="center" wrapText="1"/>
    </xf>
    <xf numFmtId="1" fontId="35" fillId="3" borderId="4" xfId="0" applyNumberFormat="1" applyFont="1" applyFill="1" applyBorder="1" applyAlignment="1">
      <alignment horizontal="center" vertical="center"/>
    </xf>
    <xf numFmtId="3" fontId="9" fillId="0" borderId="0" xfId="0" applyNumberFormat="1" applyFont="1" applyBorder="1" applyAlignment="1">
      <alignment horizontal="right" vertical="center" wrapText="1"/>
    </xf>
    <xf numFmtId="166" fontId="9" fillId="0" borderId="0" xfId="0" applyNumberFormat="1" applyFont="1" applyBorder="1" applyAlignment="1">
      <alignment horizontal="center" vertical="center" wrapText="1"/>
    </xf>
    <xf numFmtId="1" fontId="9" fillId="0" borderId="9" xfId="0" applyNumberFormat="1" applyFont="1" applyBorder="1" applyAlignment="1">
      <alignment horizontal="center" vertical="center"/>
    </xf>
    <xf numFmtId="3" fontId="35" fillId="3" borderId="3" xfId="0" applyNumberFormat="1" applyFont="1" applyFill="1" applyBorder="1" applyAlignment="1">
      <alignment horizontal="right" vertical="center" wrapText="1"/>
    </xf>
    <xf numFmtId="1" fontId="33" fillId="0" borderId="4" xfId="0" applyNumberFormat="1" applyFont="1" applyBorder="1" applyAlignment="1">
      <alignment horizontal="center" vertical="center"/>
    </xf>
    <xf numFmtId="3" fontId="9" fillId="3" borderId="0" xfId="0" applyNumberFormat="1" applyFont="1" applyFill="1" applyBorder="1" applyAlignment="1">
      <alignment horizontal="right" vertical="center" wrapText="1"/>
    </xf>
    <xf numFmtId="3" fontId="39" fillId="3" borderId="0" xfId="0" applyNumberFormat="1" applyFont="1" applyFill="1" applyBorder="1" applyAlignment="1">
      <alignment horizontal="right" vertical="center" wrapText="1"/>
    </xf>
    <xf numFmtId="166" fontId="39" fillId="3" borderId="0" xfId="0" applyNumberFormat="1" applyFont="1" applyFill="1" applyBorder="1" applyAlignment="1">
      <alignment horizontal="center" vertical="center" wrapText="1"/>
    </xf>
    <xf numFmtId="0" fontId="39" fillId="3" borderId="0" xfId="0" applyFont="1" applyFill="1" applyBorder="1" applyAlignment="1">
      <alignment horizontal="right" vertical="center" wrapText="1"/>
    </xf>
    <xf numFmtId="0" fontId="9" fillId="0" borderId="0" xfId="0" applyFont="1" applyBorder="1" applyAlignment="1">
      <alignment horizontal="right" vertical="center" wrapText="1"/>
    </xf>
    <xf numFmtId="0" fontId="33" fillId="0" borderId="0" xfId="0" applyFont="1" applyBorder="1" applyAlignment="1">
      <alignment horizontal="right" vertical="center" wrapText="1"/>
    </xf>
    <xf numFmtId="3" fontId="33" fillId="0" borderId="0" xfId="0" applyNumberFormat="1" applyFont="1" applyBorder="1" applyAlignment="1">
      <alignment horizontal="right" vertical="center" wrapText="1"/>
    </xf>
    <xf numFmtId="0" fontId="35" fillId="3" borderId="0" xfId="0" applyFont="1" applyFill="1" applyBorder="1" applyAlignment="1">
      <alignment horizontal="right" vertical="center" wrapText="1"/>
    </xf>
    <xf numFmtId="0" fontId="33" fillId="0" borderId="3" xfId="0" applyFont="1" applyBorder="1" applyAlignment="1">
      <alignment horizontal="right" vertical="center" wrapText="1"/>
    </xf>
    <xf numFmtId="0" fontId="35" fillId="3" borderId="3" xfId="0" applyFont="1" applyFill="1" applyBorder="1" applyAlignment="1">
      <alignment horizontal="right" vertical="center" wrapText="1"/>
    </xf>
    <xf numFmtId="3" fontId="33" fillId="0" borderId="3" xfId="0" applyNumberFormat="1" applyFont="1" applyBorder="1" applyAlignment="1">
      <alignment horizontal="right" vertical="center" wrapText="1"/>
    </xf>
    <xf numFmtId="3" fontId="35" fillId="3" borderId="0" xfId="0" applyNumberFormat="1" applyFont="1" applyFill="1" applyBorder="1" applyAlignment="1">
      <alignment horizontal="right" vertical="center" wrapText="1"/>
    </xf>
    <xf numFmtId="0" fontId="39" fillId="0" borderId="0" xfId="0" applyFont="1" applyBorder="1" applyAlignment="1">
      <alignment horizontal="center" vertical="center" wrapText="1"/>
    </xf>
    <xf numFmtId="3" fontId="35" fillId="0" borderId="3" xfId="0" applyNumberFormat="1" applyFont="1" applyBorder="1" applyAlignment="1">
      <alignment horizontal="center" vertical="center" wrapText="1"/>
    </xf>
    <xf numFmtId="3" fontId="33" fillId="0" borderId="3" xfId="0" applyNumberFormat="1" applyFont="1" applyBorder="1" applyAlignment="1">
      <alignment horizontal="right" vertical="center"/>
    </xf>
    <xf numFmtId="0" fontId="39" fillId="0" borderId="0" xfId="0" applyFont="1" applyBorder="1" applyAlignment="1">
      <alignment horizontal="right" vertical="center"/>
    </xf>
    <xf numFmtId="0" fontId="35" fillId="0" borderId="0" xfId="0" applyFont="1" applyBorder="1" applyAlignment="1">
      <alignment horizontal="center" vertical="center" wrapText="1"/>
    </xf>
    <xf numFmtId="0" fontId="37" fillId="5" borderId="14" xfId="0" applyFont="1" applyFill="1" applyBorder="1" applyAlignment="1">
      <alignment vertical="center"/>
    </xf>
    <xf numFmtId="0" fontId="37" fillId="5" borderId="15" xfId="0" applyFont="1" applyFill="1" applyBorder="1" applyAlignment="1">
      <alignment vertical="center"/>
    </xf>
    <xf numFmtId="0" fontId="35" fillId="3" borderId="9" xfId="0" applyFont="1" applyFill="1" applyBorder="1" applyAlignment="1">
      <alignment horizontal="center" vertical="center" wrapText="1"/>
    </xf>
    <xf numFmtId="0" fontId="35" fillId="3" borderId="3" xfId="0" applyFont="1" applyFill="1" applyBorder="1" applyAlignment="1">
      <alignment horizontal="center" vertical="center" wrapText="1"/>
    </xf>
    <xf numFmtId="0" fontId="35" fillId="3" borderId="4" xfId="0" applyFont="1" applyFill="1" applyBorder="1" applyAlignment="1">
      <alignment horizontal="center" vertical="center" wrapText="1"/>
    </xf>
    <xf numFmtId="0" fontId="35" fillId="3" borderId="0" xfId="0" applyFont="1" applyFill="1" applyBorder="1" applyAlignment="1">
      <alignment horizontal="center" vertical="center" wrapText="1"/>
    </xf>
    <xf numFmtId="0" fontId="9" fillId="5" borderId="13" xfId="0" applyFont="1" applyFill="1" applyBorder="1"/>
    <xf numFmtId="0" fontId="9" fillId="0" borderId="19" xfId="0" applyFont="1" applyBorder="1"/>
    <xf numFmtId="0" fontId="9" fillId="0" borderId="20" xfId="0" applyFont="1" applyBorder="1"/>
    <xf numFmtId="0" fontId="9" fillId="0" borderId="2" xfId="0" applyFont="1" applyBorder="1"/>
    <xf numFmtId="166" fontId="39" fillId="0" borderId="9" xfId="0" applyNumberFormat="1" applyFont="1" applyBorder="1" applyAlignment="1">
      <alignment horizontal="center" vertical="center"/>
    </xf>
    <xf numFmtId="0" fontId="33" fillId="0" borderId="2" xfId="0" applyFont="1" applyBorder="1" applyAlignment="1">
      <alignment horizontal="center"/>
    </xf>
    <xf numFmtId="3" fontId="35" fillId="0" borderId="3" xfId="0" applyNumberFormat="1" applyFont="1" applyBorder="1" applyAlignment="1">
      <alignment horizontal="right" vertical="center"/>
    </xf>
    <xf numFmtId="0" fontId="35" fillId="0" borderId="6" xfId="0" applyFont="1" applyBorder="1" applyAlignment="1">
      <alignment horizontal="center" vertical="center" wrapText="1"/>
    </xf>
    <xf numFmtId="0" fontId="9" fillId="0" borderId="0" xfId="0" applyFont="1" applyBorder="1"/>
    <xf numFmtId="0" fontId="35" fillId="0" borderId="14" xfId="0" applyFont="1" applyBorder="1" applyAlignment="1">
      <alignment horizontal="center" vertical="center" wrapText="1"/>
    </xf>
    <xf numFmtId="0" fontId="35" fillId="0" borderId="15" xfId="0" applyFont="1" applyBorder="1" applyAlignment="1">
      <alignment horizontal="center" vertical="center" wrapText="1"/>
    </xf>
    <xf numFmtId="0" fontId="9" fillId="0" borderId="20" xfId="0" applyFont="1" applyBorder="1" applyAlignment="1">
      <alignment horizontal="center"/>
    </xf>
    <xf numFmtId="0" fontId="9" fillId="0" borderId="19" xfId="0" applyFont="1" applyBorder="1" applyAlignment="1">
      <alignment horizontal="center"/>
    </xf>
    <xf numFmtId="0" fontId="9" fillId="0" borderId="16" xfId="0" applyFont="1" applyBorder="1" applyAlignment="1">
      <alignment horizontal="center"/>
    </xf>
    <xf numFmtId="0" fontId="35" fillId="0" borderId="20" xfId="0" applyFont="1" applyBorder="1" applyAlignment="1">
      <alignment horizontal="center" vertical="center" wrapText="1"/>
    </xf>
    <xf numFmtId="0" fontId="9" fillId="5" borderId="2" xfId="0" applyFont="1" applyFill="1" applyBorder="1"/>
    <xf numFmtId="0" fontId="37" fillId="5" borderId="3" xfId="0" applyFont="1" applyFill="1" applyBorder="1" applyAlignment="1">
      <alignment vertical="center"/>
    </xf>
    <xf numFmtId="0" fontId="37" fillId="5" borderId="4" xfId="0" applyFont="1" applyFill="1" applyBorder="1" applyAlignment="1">
      <alignment vertical="center"/>
    </xf>
    <xf numFmtId="1" fontId="39" fillId="0" borderId="9" xfId="0" applyNumberFormat="1" applyFont="1" applyBorder="1" applyAlignment="1">
      <alignment horizontal="center" vertical="center"/>
    </xf>
    <xf numFmtId="1" fontId="35" fillId="0" borderId="4" xfId="0" applyNumberFormat="1" applyFont="1" applyBorder="1" applyAlignment="1">
      <alignment horizontal="center" vertical="center"/>
    </xf>
    <xf numFmtId="0" fontId="33" fillId="0" borderId="20" xfId="0" applyFont="1" applyBorder="1"/>
    <xf numFmtId="0" fontId="33" fillId="0" borderId="19" xfId="0" applyFont="1" applyBorder="1"/>
    <xf numFmtId="0" fontId="33" fillId="0" borderId="13" xfId="0" applyFont="1" applyBorder="1" applyAlignment="1">
      <alignment horizontal="center"/>
    </xf>
    <xf numFmtId="1" fontId="26" fillId="0" borderId="41" xfId="0" applyNumberFormat="1" applyFont="1" applyBorder="1" applyAlignment="1">
      <alignment horizontal="center" vertical="center"/>
    </xf>
    <xf numFmtId="3" fontId="39" fillId="0" borderId="7" xfId="0" applyNumberFormat="1" applyFont="1" applyBorder="1" applyAlignment="1">
      <alignment horizontal="right" vertical="center"/>
    </xf>
    <xf numFmtId="0" fontId="39" fillId="0" borderId="0" xfId="0" applyFont="1" applyAlignment="1">
      <alignment horizontal="justify" vertical="center"/>
    </xf>
    <xf numFmtId="0" fontId="33" fillId="0" borderId="0" xfId="0" applyFont="1" applyAlignment="1">
      <alignment horizontal="center" vertical="center" wrapText="1"/>
    </xf>
    <xf numFmtId="0" fontId="33" fillId="0" borderId="7" xfId="0" applyFont="1" applyBorder="1" applyAlignment="1">
      <alignment horizontal="center" vertical="center" wrapText="1"/>
    </xf>
    <xf numFmtId="0" fontId="35" fillId="3" borderId="5" xfId="0" applyFont="1" applyFill="1" applyBorder="1" applyAlignment="1">
      <alignment horizontal="center" vertical="center"/>
    </xf>
    <xf numFmtId="0" fontId="35" fillId="3" borderId="7" xfId="0" applyFont="1" applyFill="1" applyBorder="1" applyAlignment="1">
      <alignment horizontal="center" vertical="center" wrapText="1"/>
    </xf>
    <xf numFmtId="0" fontId="35" fillId="3" borderId="7" xfId="0" applyFont="1" applyFill="1" applyBorder="1" applyAlignment="1">
      <alignment horizontal="center" vertical="center"/>
    </xf>
    <xf numFmtId="0" fontId="35" fillId="3" borderId="8" xfId="0" applyFont="1" applyFill="1" applyBorder="1" applyAlignment="1">
      <alignment horizontal="center" vertical="center"/>
    </xf>
    <xf numFmtId="0" fontId="39" fillId="3" borderId="6" xfId="0" applyFont="1" applyFill="1" applyBorder="1" applyAlignment="1">
      <alignment horizontal="center" vertical="center"/>
    </xf>
    <xf numFmtId="0" fontId="39" fillId="3" borderId="0" xfId="0" applyFont="1" applyFill="1" applyAlignment="1">
      <alignment horizontal="center" vertical="center" wrapText="1"/>
    </xf>
    <xf numFmtId="10" fontId="39" fillId="3" borderId="0" xfId="0" applyNumberFormat="1" applyFont="1" applyFill="1" applyAlignment="1">
      <alignment horizontal="center" vertical="center"/>
    </xf>
    <xf numFmtId="9" fontId="39" fillId="3" borderId="0" xfId="0" applyNumberFormat="1" applyFont="1" applyFill="1" applyAlignment="1">
      <alignment horizontal="center" vertical="center"/>
    </xf>
    <xf numFmtId="3" fontId="39" fillId="0" borderId="9" xfId="0" applyNumberFormat="1" applyFont="1" applyBorder="1" applyAlignment="1">
      <alignment horizontal="right" vertical="center"/>
    </xf>
    <xf numFmtId="0" fontId="39" fillId="0" borderId="7" xfId="0" applyFont="1" applyBorder="1" applyAlignment="1">
      <alignment horizontal="right" vertical="center"/>
    </xf>
    <xf numFmtId="0" fontId="39" fillId="0" borderId="8" xfId="0" applyFont="1" applyBorder="1" applyAlignment="1">
      <alignment horizontal="right" vertical="center"/>
    </xf>
    <xf numFmtId="3" fontId="35" fillId="0" borderId="7" xfId="0" applyNumberFormat="1" applyFont="1" applyBorder="1" applyAlignment="1">
      <alignment horizontal="right" vertical="center"/>
    </xf>
    <xf numFmtId="0" fontId="35" fillId="0" borderId="7" xfId="0" applyFont="1" applyBorder="1" applyAlignment="1">
      <alignment horizontal="right" vertical="center"/>
    </xf>
    <xf numFmtId="3" fontId="35" fillId="0" borderId="8" xfId="0" applyNumberFormat="1" applyFont="1" applyBorder="1" applyAlignment="1">
      <alignment horizontal="right" vertical="center"/>
    </xf>
    <xf numFmtId="0" fontId="9" fillId="0" borderId="0" xfId="0" applyFont="1" applyAlignment="1">
      <alignment vertical="center"/>
    </xf>
    <xf numFmtId="0" fontId="39" fillId="3" borderId="0" xfId="0" applyFont="1" applyFill="1" applyBorder="1" applyAlignment="1">
      <alignment horizontal="center" vertical="center" wrapText="1"/>
    </xf>
    <xf numFmtId="9" fontId="39" fillId="3" borderId="0" xfId="0" applyNumberFormat="1" applyFont="1" applyFill="1" applyBorder="1" applyAlignment="1">
      <alignment horizontal="center" vertical="center"/>
    </xf>
    <xf numFmtId="0" fontId="35" fillId="0" borderId="3" xfId="0" applyFont="1" applyBorder="1" applyAlignment="1">
      <alignment horizontal="right" vertical="center"/>
    </xf>
    <xf numFmtId="3" fontId="35" fillId="0" borderId="4" xfId="0" applyNumberFormat="1" applyFont="1" applyBorder="1" applyAlignment="1">
      <alignment horizontal="right" vertical="center"/>
    </xf>
    <xf numFmtId="1" fontId="39" fillId="0" borderId="0" xfId="0" applyNumberFormat="1" applyFont="1" applyAlignment="1">
      <alignment horizontal="right" vertical="center"/>
    </xf>
    <xf numFmtId="1" fontId="35" fillId="0" borderId="3" xfId="0" applyNumberFormat="1" applyFont="1" applyBorder="1" applyAlignment="1">
      <alignment horizontal="right" vertical="center"/>
    </xf>
    <xf numFmtId="0" fontId="35" fillId="0" borderId="7" xfId="0" applyFont="1" applyBorder="1" applyAlignment="1">
      <alignment horizontal="center" vertical="center"/>
    </xf>
    <xf numFmtId="0" fontId="35" fillId="0" borderId="8" xfId="0" applyFont="1" applyBorder="1" applyAlignment="1">
      <alignment horizontal="center" vertical="center"/>
    </xf>
    <xf numFmtId="0" fontId="39" fillId="0" borderId="0" xfId="0" applyFont="1" applyAlignment="1">
      <alignment vertical="center"/>
    </xf>
    <xf numFmtId="16" fontId="39" fillId="0" borderId="6" xfId="0" applyNumberFormat="1" applyFont="1" applyBorder="1" applyAlignment="1">
      <alignment horizontal="center" vertical="center" wrapText="1"/>
    </xf>
    <xf numFmtId="0" fontId="39" fillId="0" borderId="9" xfId="0" applyFont="1" applyBorder="1" applyAlignment="1">
      <alignment horizontal="center" vertical="center"/>
    </xf>
    <xf numFmtId="0" fontId="39" fillId="0" borderId="8" xfId="0" applyFont="1" applyBorder="1" applyAlignment="1">
      <alignment horizontal="center" vertical="center"/>
    </xf>
    <xf numFmtId="166" fontId="39" fillId="0" borderId="0" xfId="0" applyNumberFormat="1" applyFont="1" applyAlignment="1">
      <alignment horizontal="center" vertical="center"/>
    </xf>
    <xf numFmtId="0" fontId="39" fillId="0" borderId="0" xfId="0" applyFont="1" applyBorder="1" applyAlignment="1">
      <alignment vertical="center"/>
    </xf>
    <xf numFmtId="0" fontId="35" fillId="0" borderId="3" xfId="0" applyFont="1" applyBorder="1" applyAlignment="1">
      <alignment vertical="center"/>
    </xf>
    <xf numFmtId="166" fontId="35" fillId="0" borderId="3" xfId="0" applyNumberFormat="1" applyFont="1" applyBorder="1" applyAlignment="1">
      <alignment horizontal="center" vertical="center"/>
    </xf>
    <xf numFmtId="0" fontId="35" fillId="0" borderId="0" xfId="0" applyFont="1" applyBorder="1" applyAlignment="1">
      <alignment horizontal="right" vertical="center"/>
    </xf>
    <xf numFmtId="1" fontId="35" fillId="0" borderId="3" xfId="0" applyNumberFormat="1" applyFont="1" applyBorder="1" applyAlignment="1">
      <alignment horizontal="center" vertical="center"/>
    </xf>
    <xf numFmtId="166" fontId="39" fillId="0" borderId="0" xfId="0" applyNumberFormat="1" applyFont="1" applyBorder="1" applyAlignment="1">
      <alignment horizontal="center" vertical="center"/>
    </xf>
    <xf numFmtId="166" fontId="35" fillId="0" borderId="0" xfId="0" applyNumberFormat="1" applyFont="1" applyBorder="1" applyAlignment="1">
      <alignment horizontal="center" vertical="center"/>
    </xf>
    <xf numFmtId="1" fontId="39" fillId="0" borderId="9" xfId="0" applyNumberFormat="1" applyFont="1" applyBorder="1" applyAlignment="1">
      <alignment vertical="center"/>
    </xf>
    <xf numFmtId="166" fontId="9" fillId="0" borderId="0" xfId="0" applyNumberFormat="1" applyFont="1" applyBorder="1" applyAlignment="1">
      <alignment horizontal="center" vertical="center"/>
    </xf>
    <xf numFmtId="0" fontId="33" fillId="0" borderId="8" xfId="0" applyFont="1" applyBorder="1" applyAlignment="1">
      <alignment horizontal="center" vertical="center"/>
    </xf>
    <xf numFmtId="0" fontId="33" fillId="0" borderId="3" xfId="0" applyFont="1" applyBorder="1" applyAlignment="1">
      <alignment horizontal="right" vertical="center"/>
    </xf>
    <xf numFmtId="0" fontId="9" fillId="0" borderId="0" xfId="0" applyFont="1" applyAlignment="1">
      <alignment horizontal="justify" vertical="center"/>
    </xf>
    <xf numFmtId="49" fontId="42" fillId="0" borderId="0" xfId="0" applyNumberFormat="1" applyFont="1" applyAlignment="1">
      <alignment horizontal="justify" vertical="center"/>
    </xf>
    <xf numFmtId="0" fontId="35" fillId="0" borderId="2" xfId="0" applyFont="1" applyBorder="1" applyAlignment="1">
      <alignment vertical="center" wrapText="1"/>
    </xf>
    <xf numFmtId="0" fontId="43" fillId="0" borderId="0" xfId="0" applyFont="1" applyAlignment="1">
      <alignment horizontal="center" vertical="center"/>
    </xf>
    <xf numFmtId="0" fontId="9" fillId="6" borderId="0" xfId="0" applyFont="1" applyFill="1"/>
    <xf numFmtId="0" fontId="9" fillId="0" borderId="9" xfId="0" applyFont="1" applyBorder="1" applyAlignment="1">
      <alignment vertical="center"/>
    </xf>
    <xf numFmtId="0" fontId="33" fillId="0" borderId="9" xfId="0" applyFont="1" applyBorder="1" applyAlignment="1">
      <alignment horizontal="center" vertical="center" wrapText="1"/>
    </xf>
    <xf numFmtId="0" fontId="9" fillId="0" borderId="8" xfId="0" applyFont="1" applyBorder="1" applyAlignment="1">
      <alignment vertical="center"/>
    </xf>
    <xf numFmtId="0" fontId="33" fillId="0" borderId="8" xfId="0" applyFont="1" applyBorder="1" applyAlignment="1">
      <alignment horizontal="center" vertical="center" wrapText="1"/>
    </xf>
    <xf numFmtId="0" fontId="33" fillId="0" borderId="16" xfId="0" applyFont="1" applyBorder="1" applyAlignment="1">
      <alignment horizontal="center" vertical="center" wrapText="1"/>
    </xf>
    <xf numFmtId="0" fontId="33" fillId="0" borderId="7" xfId="0" applyFont="1" applyBorder="1" applyAlignment="1">
      <alignment horizontal="center" vertical="center"/>
    </xf>
    <xf numFmtId="0" fontId="39" fillId="0" borderId="16"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8" xfId="0" applyFont="1" applyBorder="1" applyAlignment="1">
      <alignment horizontal="center" vertical="center"/>
    </xf>
    <xf numFmtId="0" fontId="33" fillId="0" borderId="0" xfId="0" applyFont="1" applyBorder="1" applyAlignment="1">
      <alignment horizontal="center" vertical="center"/>
    </xf>
    <xf numFmtId="0" fontId="39" fillId="0" borderId="8" xfId="0" applyFont="1" applyBorder="1" applyAlignment="1">
      <alignment vertical="center" wrapText="1"/>
    </xf>
    <xf numFmtId="166" fontId="39" fillId="0" borderId="8" xfId="0" applyNumberFormat="1" applyFont="1" applyBorder="1" applyAlignment="1">
      <alignment horizontal="center" vertical="center"/>
    </xf>
    <xf numFmtId="1" fontId="35" fillId="0" borderId="8" xfId="0" applyNumberFormat="1" applyFont="1" applyBorder="1" applyAlignment="1">
      <alignment horizontal="center" vertical="center"/>
    </xf>
    <xf numFmtId="1" fontId="39" fillId="0" borderId="8" xfId="0" applyNumberFormat="1" applyFont="1" applyBorder="1" applyAlignment="1">
      <alignment horizontal="center" vertical="center"/>
    </xf>
    <xf numFmtId="3" fontId="39" fillId="0" borderId="8" xfId="0" applyNumberFormat="1" applyFont="1" applyBorder="1" applyAlignment="1">
      <alignment horizontal="right" vertical="center" wrapText="1"/>
    </xf>
    <xf numFmtId="0" fontId="35" fillId="3" borderId="16" xfId="0" applyFont="1" applyFill="1" applyBorder="1" applyAlignment="1">
      <alignment horizontal="center" vertical="center" wrapText="1"/>
    </xf>
    <xf numFmtId="3" fontId="35" fillId="0" borderId="8" xfId="0" applyNumberFormat="1" applyFont="1" applyBorder="1" applyAlignment="1">
      <alignment horizontal="right" vertical="center" wrapText="1"/>
    </xf>
    <xf numFmtId="166" fontId="9" fillId="0" borderId="8" xfId="0" applyNumberFormat="1" applyFont="1" applyBorder="1" applyAlignment="1">
      <alignment horizontal="center" vertical="center" wrapText="1"/>
    </xf>
    <xf numFmtId="1" fontId="33" fillId="0" borderId="8" xfId="0" applyNumberFormat="1" applyFont="1" applyBorder="1" applyAlignment="1">
      <alignment horizontal="center" vertical="center" wrapText="1"/>
    </xf>
    <xf numFmtId="0" fontId="9" fillId="0" borderId="8" xfId="0" applyFont="1" applyBorder="1"/>
    <xf numFmtId="0" fontId="46" fillId="0" borderId="0" xfId="1" applyFont="1" applyAlignment="1">
      <alignment horizontal="justify" vertical="center"/>
    </xf>
    <xf numFmtId="0" fontId="45" fillId="0" borderId="0" xfId="0" applyFont="1" applyAlignment="1">
      <alignment vertical="center"/>
    </xf>
    <xf numFmtId="49" fontId="47" fillId="0" borderId="16" xfId="1" applyNumberFormat="1" applyFont="1" applyBorder="1" applyAlignment="1">
      <alignment vertical="center" wrapText="1"/>
    </xf>
    <xf numFmtId="0" fontId="39" fillId="0" borderId="16" xfId="0" applyFont="1" applyBorder="1" applyAlignment="1">
      <alignment vertical="center" wrapText="1"/>
    </xf>
    <xf numFmtId="3" fontId="9" fillId="0" borderId="8" xfId="0" applyNumberFormat="1" applyFont="1" applyBorder="1" applyAlignment="1">
      <alignment horizontal="right" vertical="center" wrapText="1"/>
    </xf>
    <xf numFmtId="3" fontId="33" fillId="0" borderId="8" xfId="0" applyNumberFormat="1" applyFont="1" applyBorder="1" applyAlignment="1">
      <alignment horizontal="right" vertical="center" wrapText="1"/>
    </xf>
    <xf numFmtId="0" fontId="35" fillId="0" borderId="16" xfId="0" applyFont="1" applyBorder="1" applyAlignment="1">
      <alignment horizontal="center" vertical="center" wrapText="1"/>
    </xf>
    <xf numFmtId="3" fontId="9" fillId="0" borderId="16" xfId="0" applyNumberFormat="1" applyFont="1" applyBorder="1" applyAlignment="1">
      <alignment horizontal="right" vertical="center"/>
    </xf>
    <xf numFmtId="3" fontId="9" fillId="0" borderId="8" xfId="0" applyNumberFormat="1" applyFont="1" applyBorder="1" applyAlignment="1">
      <alignment horizontal="right" vertical="center"/>
    </xf>
    <xf numFmtId="3" fontId="33" fillId="0" borderId="16" xfId="0" applyNumberFormat="1" applyFont="1" applyBorder="1" applyAlignment="1">
      <alignment horizontal="right" vertical="center"/>
    </xf>
    <xf numFmtId="3" fontId="33" fillId="0" borderId="8" xfId="0" applyNumberFormat="1" applyFont="1" applyBorder="1" applyAlignment="1">
      <alignment horizontal="right" vertical="center"/>
    </xf>
    <xf numFmtId="0" fontId="35" fillId="0" borderId="8" xfId="0" applyFont="1" applyBorder="1" applyAlignment="1">
      <alignment vertical="center"/>
    </xf>
    <xf numFmtId="0" fontId="35" fillId="0" borderId="16" xfId="0" applyFont="1" applyBorder="1" applyAlignment="1">
      <alignment horizontal="center" vertical="center"/>
    </xf>
    <xf numFmtId="0" fontId="39" fillId="0" borderId="8" xfId="0" applyFont="1" applyBorder="1" applyAlignment="1">
      <alignment horizontal="right" vertical="center" wrapText="1"/>
    </xf>
    <xf numFmtId="3" fontId="39" fillId="0" borderId="8" xfId="0" applyNumberFormat="1" applyFont="1" applyBorder="1" applyAlignment="1">
      <alignment horizontal="right" vertical="center"/>
    </xf>
    <xf numFmtId="0" fontId="35" fillId="0" borderId="8" xfId="0" applyFont="1" applyBorder="1" applyAlignment="1">
      <alignment horizontal="right" vertical="center" wrapText="1"/>
    </xf>
    <xf numFmtId="0" fontId="35" fillId="0" borderId="8" xfId="0" applyFont="1" applyBorder="1" applyAlignment="1">
      <alignment horizontal="right" vertical="center"/>
    </xf>
    <xf numFmtId="1" fontId="39" fillId="0" borderId="8" xfId="0" applyNumberFormat="1" applyFont="1" applyBorder="1" applyAlignment="1">
      <alignment horizontal="center" vertical="center" wrapText="1"/>
    </xf>
    <xf numFmtId="1" fontId="35" fillId="0" borderId="8" xfId="0" applyNumberFormat="1" applyFont="1" applyBorder="1" applyAlignment="1">
      <alignment horizontal="center" vertical="center" wrapText="1"/>
    </xf>
    <xf numFmtId="0" fontId="33" fillId="0" borderId="16" xfId="0" applyFont="1" applyBorder="1" applyAlignment="1">
      <alignment horizontal="center" vertical="center"/>
    </xf>
    <xf numFmtId="0" fontId="9" fillId="0" borderId="8" xfId="0" applyFont="1" applyBorder="1" applyAlignment="1">
      <alignment horizontal="right" vertical="center" wrapText="1"/>
    </xf>
    <xf numFmtId="0" fontId="9" fillId="0" borderId="8" xfId="0" applyFont="1" applyBorder="1" applyAlignment="1">
      <alignment horizontal="right" vertical="center"/>
    </xf>
    <xf numFmtId="0" fontId="33" fillId="0" borderId="8" xfId="0" applyFont="1" applyBorder="1" applyAlignment="1">
      <alignment horizontal="right" vertical="center" wrapText="1"/>
    </xf>
    <xf numFmtId="0" fontId="33" fillId="0" borderId="8" xfId="0" applyFont="1" applyBorder="1" applyAlignment="1">
      <alignment horizontal="right" vertical="center"/>
    </xf>
    <xf numFmtId="1" fontId="39" fillId="0" borderId="8" xfId="0" applyNumberFormat="1" applyFont="1" applyBorder="1" applyAlignment="1">
      <alignment horizontal="right" vertical="center"/>
    </xf>
    <xf numFmtId="1" fontId="39" fillId="0" borderId="8" xfId="0" applyNumberFormat="1" applyFont="1" applyBorder="1" applyAlignment="1">
      <alignment horizontal="right" vertical="center" wrapText="1"/>
    </xf>
    <xf numFmtId="1" fontId="35" fillId="0" borderId="8" xfId="0" applyNumberFormat="1" applyFont="1" applyBorder="1" applyAlignment="1">
      <alignment horizontal="right" vertical="center"/>
    </xf>
    <xf numFmtId="1" fontId="35" fillId="0" borderId="8" xfId="0" applyNumberFormat="1" applyFont="1" applyBorder="1" applyAlignment="1">
      <alignment horizontal="right" vertical="center" wrapText="1"/>
    </xf>
    <xf numFmtId="1" fontId="9" fillId="0" borderId="8" xfId="0" applyNumberFormat="1" applyFont="1" applyBorder="1" applyAlignment="1">
      <alignment horizontal="right" vertical="center"/>
    </xf>
    <xf numFmtId="1" fontId="9" fillId="0" borderId="8" xfId="0" applyNumberFormat="1" applyFont="1" applyBorder="1" applyAlignment="1">
      <alignment horizontal="right" vertical="center" wrapText="1"/>
    </xf>
    <xf numFmtId="1" fontId="33" fillId="0" borderId="8" xfId="0" applyNumberFormat="1" applyFont="1" applyBorder="1" applyAlignment="1">
      <alignment horizontal="right" vertical="center"/>
    </xf>
    <xf numFmtId="1" fontId="33" fillId="0" borderId="8" xfId="0" applyNumberFormat="1" applyFont="1" applyBorder="1" applyAlignment="1">
      <alignment horizontal="right" vertical="center" wrapText="1"/>
    </xf>
    <xf numFmtId="1" fontId="6" fillId="0" borderId="18" xfId="0" applyNumberFormat="1" applyFont="1" applyFill="1" applyBorder="1" applyAlignment="1">
      <alignment horizontal="center" vertical="center" wrapText="1"/>
    </xf>
    <xf numFmtId="1" fontId="35" fillId="0" borderId="41" xfId="0" applyNumberFormat="1" applyFont="1" applyFill="1" applyBorder="1" applyAlignment="1">
      <alignment horizontal="center" vertical="center" wrapText="1"/>
    </xf>
    <xf numFmtId="1" fontId="26" fillId="0" borderId="41" xfId="0" applyNumberFormat="1" applyFont="1" applyFill="1" applyBorder="1" applyAlignment="1">
      <alignment horizontal="center" vertical="center" wrapText="1"/>
    </xf>
    <xf numFmtId="1" fontId="14" fillId="0" borderId="22" xfId="0" applyNumberFormat="1" applyFont="1" applyFill="1" applyBorder="1" applyAlignment="1">
      <alignment horizontal="center" vertical="center" wrapText="1"/>
    </xf>
    <xf numFmtId="1" fontId="26" fillId="0" borderId="30" xfId="0" applyNumberFormat="1" applyFont="1" applyFill="1" applyBorder="1" applyAlignment="1">
      <alignment horizontal="center" vertical="center" wrapText="1"/>
    </xf>
    <xf numFmtId="1" fontId="13" fillId="0" borderId="3" xfId="0"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3" xfId="0" applyFont="1" applyFill="1" applyBorder="1" applyAlignment="1">
      <alignment horizontal="center" vertical="center" wrapText="1"/>
    </xf>
    <xf numFmtId="1" fontId="13" fillId="0" borderId="8" xfId="0" applyNumberFormat="1" applyFont="1" applyFill="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4" xfId="0" applyFont="1" applyBorder="1" applyAlignment="1">
      <alignment horizontal="center" vertical="center" wrapText="1"/>
    </xf>
    <xf numFmtId="1" fontId="13" fillId="0" borderId="19" xfId="0" applyNumberFormat="1" applyFont="1" applyFill="1" applyBorder="1" applyAlignment="1">
      <alignment horizontal="center" vertical="center" wrapText="1"/>
    </xf>
    <xf numFmtId="0" fontId="13" fillId="0" borderId="13" xfId="0" applyFont="1" applyFill="1" applyBorder="1" applyAlignment="1">
      <alignment horizontal="left" vertical="center"/>
    </xf>
    <xf numFmtId="0" fontId="13" fillId="0" borderId="13" xfId="0" applyFont="1" applyFill="1" applyBorder="1" applyAlignment="1">
      <alignment vertical="center"/>
    </xf>
    <xf numFmtId="0" fontId="14" fillId="0" borderId="13" xfId="0" applyFont="1" applyFill="1" applyBorder="1" applyAlignment="1">
      <alignment vertical="center"/>
    </xf>
    <xf numFmtId="0" fontId="13" fillId="0" borderId="0" xfId="0" applyFont="1" applyBorder="1" applyAlignment="1">
      <alignment horizontal="center" vertical="center" wrapText="1"/>
    </xf>
    <xf numFmtId="0" fontId="13" fillId="0" borderId="2" xfId="0" applyFont="1" applyBorder="1" applyAlignment="1">
      <alignment horizontal="center" vertical="center" wrapText="1"/>
    </xf>
    <xf numFmtId="0" fontId="14" fillId="0" borderId="0" xfId="0" applyFont="1" applyBorder="1" applyAlignment="1">
      <alignment vertical="center" wrapText="1"/>
    </xf>
    <xf numFmtId="3" fontId="11" fillId="0" borderId="0" xfId="0" applyNumberFormat="1" applyFont="1" applyBorder="1" applyAlignment="1">
      <alignment horizontal="right" vertical="center" wrapText="1"/>
    </xf>
    <xf numFmtId="3" fontId="14" fillId="0" borderId="18" xfId="0" applyNumberFormat="1" applyFont="1" applyBorder="1" applyAlignment="1">
      <alignment horizontal="right" vertical="center" wrapText="1"/>
    </xf>
    <xf numFmtId="3" fontId="13" fillId="0" borderId="41" xfId="0" applyNumberFormat="1" applyFont="1" applyBorder="1" applyAlignment="1">
      <alignment horizontal="right" vertical="center" wrapText="1"/>
    </xf>
    <xf numFmtId="166" fontId="27" fillId="0" borderId="18" xfId="0" applyNumberFormat="1" applyFont="1" applyBorder="1" applyAlignment="1">
      <alignment horizontal="center" vertical="center"/>
    </xf>
    <xf numFmtId="0" fontId="26" fillId="0" borderId="14" xfId="0" applyFont="1" applyBorder="1" applyAlignment="1">
      <alignment horizontal="center" vertical="center"/>
    </xf>
    <xf numFmtId="3" fontId="26" fillId="0" borderId="30" xfId="0" applyNumberFormat="1" applyFont="1" applyBorder="1" applyAlignment="1">
      <alignment vertical="center"/>
    </xf>
    <xf numFmtId="0" fontId="33" fillId="0" borderId="4" xfId="0" applyFont="1" applyBorder="1" applyAlignment="1">
      <alignment horizontal="center" vertical="center" wrapText="1"/>
    </xf>
    <xf numFmtId="3" fontId="39" fillId="0" borderId="0" xfId="0" applyNumberFormat="1" applyFont="1" applyBorder="1" applyAlignment="1">
      <alignment horizontal="right" vertical="center"/>
    </xf>
    <xf numFmtId="0" fontId="13" fillId="0" borderId="19" xfId="0" applyFont="1" applyBorder="1" applyAlignment="1">
      <alignment horizontal="center" vertical="center" wrapText="1"/>
    </xf>
    <xf numFmtId="0" fontId="11" fillId="0" borderId="16" xfId="0" applyFont="1" applyBorder="1" applyAlignment="1">
      <alignment vertical="center" wrapText="1"/>
    </xf>
    <xf numFmtId="0" fontId="13" fillId="0" borderId="7" xfId="0" applyFont="1" applyBorder="1" applyAlignment="1">
      <alignment horizontal="center" vertical="center" wrapText="1"/>
    </xf>
    <xf numFmtId="0" fontId="13" fillId="0" borderId="2" xfId="0" applyFont="1" applyBorder="1" applyAlignment="1">
      <alignment horizontal="center" vertical="center"/>
    </xf>
    <xf numFmtId="0" fontId="33" fillId="0" borderId="1" xfId="0" applyFont="1" applyBorder="1" applyAlignment="1">
      <alignment vertical="center" wrapText="1"/>
    </xf>
    <xf numFmtId="0" fontId="9" fillId="0" borderId="16" xfId="0" applyFont="1" applyBorder="1" applyAlignment="1">
      <alignment horizontal="justify" vertical="center" wrapText="1"/>
    </xf>
    <xf numFmtId="0" fontId="9" fillId="0" borderId="8"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48" fillId="0" borderId="0" xfId="0" applyFont="1" applyAlignment="1">
      <alignment horizontal="justify" vertical="center"/>
    </xf>
    <xf numFmtId="1" fontId="15" fillId="0" borderId="41" xfId="0" applyNumberFormat="1" applyFont="1" applyBorder="1" applyAlignment="1">
      <alignment horizontal="center" vertical="center" wrapText="1"/>
    </xf>
    <xf numFmtId="3" fontId="11" fillId="0" borderId="37" xfId="0" applyNumberFormat="1" applyFont="1" applyBorder="1" applyAlignment="1">
      <alignment horizontal="center" vertical="center" wrapText="1"/>
    </xf>
    <xf numFmtId="3" fontId="15" fillId="0" borderId="41" xfId="0" applyNumberFormat="1" applyFont="1" applyBorder="1" applyAlignment="1">
      <alignment horizontal="center" vertical="center" wrapText="1"/>
    </xf>
    <xf numFmtId="3" fontId="24" fillId="0" borderId="46" xfId="0" applyNumberFormat="1" applyFont="1" applyBorder="1" applyAlignment="1">
      <alignment horizontal="center" vertical="center" wrapText="1"/>
    </xf>
    <xf numFmtId="3" fontId="13" fillId="0" borderId="19" xfId="0" applyNumberFormat="1" applyFont="1" applyFill="1" applyBorder="1" applyAlignment="1">
      <alignment vertical="center"/>
    </xf>
    <xf numFmtId="3" fontId="13" fillId="0" borderId="19" xfId="0" applyNumberFormat="1" applyFont="1" applyFill="1" applyBorder="1" applyAlignment="1">
      <alignment vertical="center" wrapText="1"/>
    </xf>
    <xf numFmtId="3" fontId="14" fillId="0" borderId="19" xfId="0" applyNumberFormat="1" applyFont="1" applyFill="1" applyBorder="1" applyAlignment="1">
      <alignment vertical="center"/>
    </xf>
    <xf numFmtId="3" fontId="14" fillId="0" borderId="19" xfId="0" applyNumberFormat="1" applyFont="1" applyFill="1" applyBorder="1" applyAlignment="1">
      <alignment vertical="center" wrapText="1"/>
    </xf>
    <xf numFmtId="3" fontId="14" fillId="0" borderId="19" xfId="0" applyNumberFormat="1" applyFont="1" applyFill="1" applyBorder="1" applyAlignment="1"/>
    <xf numFmtId="3" fontId="14" fillId="0" borderId="19" xfId="0" applyNumberFormat="1" applyFont="1" applyFill="1" applyBorder="1" applyAlignment="1">
      <alignment wrapText="1"/>
    </xf>
    <xf numFmtId="0" fontId="15" fillId="0" borderId="49" xfId="0" applyFont="1" applyFill="1" applyBorder="1" applyAlignment="1">
      <alignment horizontal="center" vertical="center"/>
    </xf>
    <xf numFmtId="0" fontId="14" fillId="0" borderId="2" xfId="0" applyFont="1" applyFill="1" applyBorder="1" applyAlignment="1">
      <alignment vertical="center"/>
    </xf>
    <xf numFmtId="3" fontId="14" fillId="0" borderId="1" xfId="0" applyNumberFormat="1" applyFont="1" applyFill="1" applyBorder="1" applyAlignment="1">
      <alignment vertical="center"/>
    </xf>
    <xf numFmtId="3" fontId="14" fillId="0" borderId="1" xfId="0" applyNumberFormat="1" applyFont="1" applyFill="1" applyBorder="1" applyAlignment="1">
      <alignment vertical="center" wrapText="1"/>
    </xf>
    <xf numFmtId="1" fontId="27" fillId="0" borderId="19" xfId="0" applyNumberFormat="1" applyFont="1" applyFill="1" applyBorder="1" applyAlignment="1">
      <alignment horizontal="center" vertical="center" wrapText="1"/>
    </xf>
    <xf numFmtId="1" fontId="27" fillId="0" borderId="1" xfId="0" applyNumberFormat="1" applyFont="1" applyFill="1" applyBorder="1" applyAlignment="1">
      <alignment horizontal="center" vertical="center" wrapText="1"/>
    </xf>
    <xf numFmtId="1" fontId="15" fillId="6" borderId="8" xfId="0" applyNumberFormat="1" applyFont="1" applyFill="1" applyBorder="1" applyAlignment="1">
      <alignment horizontal="center" vertical="center" wrapText="1"/>
    </xf>
    <xf numFmtId="10" fontId="0" fillId="0" borderId="0" xfId="0" applyNumberFormat="1"/>
    <xf numFmtId="1" fontId="14" fillId="0" borderId="30" xfId="0" applyNumberFormat="1" applyFont="1" applyBorder="1" applyAlignment="1">
      <alignment horizontal="center" vertical="center" wrapText="1"/>
    </xf>
    <xf numFmtId="0" fontId="14" fillId="0" borderId="13" xfId="0" applyFont="1" applyBorder="1" applyAlignment="1">
      <alignment horizontal="center" vertical="center" wrapText="1"/>
    </xf>
    <xf numFmtId="3" fontId="14" fillId="0" borderId="14" xfId="0" applyNumberFormat="1" applyFont="1" applyBorder="1" applyAlignment="1">
      <alignment horizontal="right" vertical="center" wrapText="1"/>
    </xf>
    <xf numFmtId="166" fontId="14" fillId="0" borderId="14" xfId="0" applyNumberFormat="1" applyFont="1" applyBorder="1" applyAlignment="1">
      <alignment horizontal="center" vertical="center" wrapText="1"/>
    </xf>
    <xf numFmtId="3" fontId="11" fillId="0" borderId="14" xfId="0" applyNumberFormat="1" applyFont="1" applyBorder="1" applyAlignment="1">
      <alignment horizontal="right" vertical="center" wrapText="1"/>
    </xf>
    <xf numFmtId="1" fontId="14" fillId="0" borderId="14" xfId="0" applyNumberFormat="1" applyFont="1" applyBorder="1" applyAlignment="1">
      <alignment horizontal="center" vertical="center" wrapText="1"/>
    </xf>
    <xf numFmtId="1" fontId="14" fillId="0" borderId="15" xfId="0" applyNumberFormat="1" applyFont="1" applyBorder="1" applyAlignment="1">
      <alignment horizontal="center" vertical="center" wrapText="1"/>
    </xf>
    <xf numFmtId="0" fontId="14" fillId="0" borderId="14" xfId="0" applyFont="1" applyBorder="1" applyAlignment="1">
      <alignment horizontal="center" vertical="center" wrapText="1"/>
    </xf>
    <xf numFmtId="0" fontId="0" fillId="0" borderId="6" xfId="0" applyFill="1" applyBorder="1"/>
    <xf numFmtId="0" fontId="13" fillId="0" borderId="3" xfId="0" applyFont="1" applyBorder="1" applyAlignment="1">
      <alignment vertical="center" wrapText="1"/>
    </xf>
    <xf numFmtId="0" fontId="13" fillId="0" borderId="3" xfId="0" applyFont="1" applyBorder="1" applyAlignment="1">
      <alignment horizontal="right" vertical="center" wrapText="1"/>
    </xf>
    <xf numFmtId="1" fontId="14" fillId="0" borderId="3" xfId="0" applyNumberFormat="1" applyFont="1" applyBorder="1" applyAlignment="1">
      <alignment horizontal="center" vertical="center" wrapText="1"/>
    </xf>
    <xf numFmtId="166" fontId="14" fillId="0" borderId="7" xfId="0" applyNumberFormat="1" applyFont="1" applyBorder="1" applyAlignment="1">
      <alignment horizontal="right" vertical="center" wrapText="1"/>
    </xf>
    <xf numFmtId="165" fontId="14" fillId="0" borderId="14" xfId="0" applyNumberFormat="1" applyFont="1" applyBorder="1" applyAlignment="1">
      <alignment horizontal="center" vertical="center" wrapText="1"/>
    </xf>
    <xf numFmtId="165" fontId="14" fillId="0" borderId="0" xfId="0" applyNumberFormat="1" applyFont="1" applyBorder="1" applyAlignment="1">
      <alignment horizontal="center" vertical="center" wrapText="1"/>
    </xf>
    <xf numFmtId="0" fontId="35" fillId="3" borderId="5" xfId="0" applyFont="1" applyFill="1" applyBorder="1" applyAlignment="1">
      <alignment horizontal="center" vertical="center" wrapText="1"/>
    </xf>
    <xf numFmtId="0" fontId="35" fillId="3" borderId="7" xfId="0" applyFont="1" applyFill="1" applyBorder="1" applyAlignment="1">
      <alignment vertical="center" wrapText="1"/>
    </xf>
    <xf numFmtId="0" fontId="35" fillId="3" borderId="8" xfId="0" applyFont="1" applyFill="1" applyBorder="1" applyAlignment="1">
      <alignment horizontal="center" vertical="center" wrapText="1"/>
    </xf>
    <xf numFmtId="0" fontId="39" fillId="3" borderId="6" xfId="0" applyFont="1" applyFill="1" applyBorder="1" applyAlignment="1">
      <alignment vertical="center"/>
    </xf>
    <xf numFmtId="3" fontId="9" fillId="0" borderId="7" xfId="0" applyNumberFormat="1" applyFont="1" applyBorder="1" applyAlignment="1">
      <alignment horizontal="right" vertical="center" wrapText="1"/>
    </xf>
    <xf numFmtId="3" fontId="33" fillId="0" borderId="7" xfId="0" applyNumberFormat="1" applyFont="1" applyBorder="1" applyAlignment="1">
      <alignment horizontal="right" vertical="center" wrapText="1"/>
    </xf>
    <xf numFmtId="0" fontId="47" fillId="3" borderId="5" xfId="1" applyFont="1" applyFill="1" applyBorder="1" applyAlignment="1">
      <alignment vertical="center"/>
    </xf>
    <xf numFmtId="166" fontId="39" fillId="0" borderId="7" xfId="0" applyNumberFormat="1" applyFont="1" applyBorder="1" applyAlignment="1">
      <alignment horizontal="center" vertical="center"/>
    </xf>
    <xf numFmtId="166" fontId="9" fillId="0" borderId="7" xfId="0" applyNumberFormat="1" applyFont="1" applyBorder="1" applyAlignment="1">
      <alignment horizontal="center" vertical="center"/>
    </xf>
    <xf numFmtId="166" fontId="35" fillId="3" borderId="7" xfId="0" applyNumberFormat="1" applyFont="1" applyFill="1" applyBorder="1" applyAlignment="1">
      <alignment horizontal="center" vertical="center"/>
    </xf>
    <xf numFmtId="1" fontId="35" fillId="3" borderId="7" xfId="0" applyNumberFormat="1" applyFont="1" applyFill="1" applyBorder="1" applyAlignment="1">
      <alignment horizontal="center" vertical="center"/>
    </xf>
    <xf numFmtId="166" fontId="35" fillId="0" borderId="7" xfId="0" applyNumberFormat="1" applyFont="1" applyBorder="1" applyAlignment="1">
      <alignment horizontal="center" vertical="center"/>
    </xf>
    <xf numFmtId="1" fontId="39" fillId="3" borderId="7" xfId="0" applyNumberFormat="1" applyFont="1" applyFill="1" applyBorder="1" applyAlignment="1">
      <alignment horizontal="center" vertical="center" wrapText="1"/>
    </xf>
    <xf numFmtId="1" fontId="35" fillId="3" borderId="7" xfId="0" applyNumberFormat="1" applyFont="1" applyFill="1" applyBorder="1" applyAlignment="1">
      <alignment horizontal="center" vertical="center" wrapText="1"/>
    </xf>
    <xf numFmtId="1" fontId="39" fillId="3" borderId="9" xfId="0" applyNumberFormat="1" applyFont="1" applyFill="1" applyBorder="1" applyAlignment="1">
      <alignment horizontal="center" vertical="center" wrapText="1"/>
    </xf>
    <xf numFmtId="1" fontId="35" fillId="3" borderId="8" xfId="0" applyNumberFormat="1" applyFont="1" applyFill="1" applyBorder="1" applyAlignment="1">
      <alignment horizontal="center" vertical="center" wrapText="1"/>
    </xf>
    <xf numFmtId="0" fontId="39" fillId="3" borderId="14" xfId="0" applyFont="1" applyFill="1" applyBorder="1" applyAlignment="1">
      <alignment vertical="center"/>
    </xf>
    <xf numFmtId="0" fontId="39" fillId="3" borderId="14" xfId="0" applyFont="1" applyFill="1" applyBorder="1" applyAlignment="1">
      <alignment horizontal="left" vertical="center" wrapText="1" indent="1"/>
    </xf>
    <xf numFmtId="0" fontId="39" fillId="3" borderId="14" xfId="0" applyFont="1" applyFill="1" applyBorder="1" applyAlignment="1">
      <alignment horizontal="left" vertical="center" indent="1"/>
    </xf>
    <xf numFmtId="0" fontId="39" fillId="3" borderId="14" xfId="0" applyFont="1" applyFill="1" applyBorder="1" applyAlignment="1">
      <alignment horizontal="right" vertical="center" indent="1"/>
    </xf>
    <xf numFmtId="1" fontId="39" fillId="3" borderId="0" xfId="0" applyNumberFormat="1" applyFont="1" applyFill="1" applyBorder="1" applyAlignment="1">
      <alignment horizontal="center" vertical="center" wrapText="1"/>
    </xf>
    <xf numFmtId="0" fontId="35" fillId="3" borderId="2" xfId="0" applyFont="1" applyFill="1" applyBorder="1" applyAlignment="1">
      <alignment vertical="center"/>
    </xf>
    <xf numFmtId="166" fontId="33" fillId="0" borderId="3" xfId="0" applyNumberFormat="1" applyFont="1" applyBorder="1" applyAlignment="1">
      <alignment horizontal="center" vertical="center"/>
    </xf>
    <xf numFmtId="1" fontId="35" fillId="3" borderId="4" xfId="0" applyNumberFormat="1" applyFont="1" applyFill="1" applyBorder="1" applyAlignment="1">
      <alignment horizontal="center" vertical="center" wrapText="1"/>
    </xf>
    <xf numFmtId="166" fontId="35" fillId="3" borderId="3" xfId="0" applyNumberFormat="1" applyFont="1" applyFill="1" applyBorder="1" applyAlignment="1">
      <alignment horizontal="center" vertical="center"/>
    </xf>
    <xf numFmtId="166" fontId="9" fillId="3" borderId="0" xfId="0" applyNumberFormat="1" applyFont="1" applyFill="1" applyBorder="1"/>
    <xf numFmtId="0" fontId="39" fillId="3" borderId="0" xfId="0" applyFont="1" applyFill="1" applyBorder="1" applyAlignment="1">
      <alignment vertical="center"/>
    </xf>
    <xf numFmtId="0" fontId="39" fillId="3" borderId="0" xfId="0" applyFont="1" applyFill="1" applyBorder="1" applyAlignment="1">
      <alignment horizontal="right" vertical="center"/>
    </xf>
    <xf numFmtId="166" fontId="39" fillId="3" borderId="0" xfId="0" applyNumberFormat="1" applyFont="1" applyFill="1" applyBorder="1" applyAlignment="1">
      <alignment vertical="center"/>
    </xf>
    <xf numFmtId="166" fontId="39" fillId="3" borderId="0" xfId="0" applyNumberFormat="1" applyFont="1" applyFill="1" applyBorder="1" applyAlignment="1">
      <alignment horizontal="center" vertical="center"/>
    </xf>
    <xf numFmtId="3" fontId="39" fillId="3" borderId="0" xfId="0" applyNumberFormat="1" applyFont="1" applyFill="1" applyBorder="1" applyAlignment="1">
      <alignment horizontal="right" vertical="center"/>
    </xf>
    <xf numFmtId="0" fontId="13" fillId="0" borderId="22" xfId="0" applyFont="1" applyBorder="1" applyAlignment="1">
      <alignment vertical="center" wrapText="1"/>
    </xf>
    <xf numFmtId="3" fontId="14" fillId="0" borderId="18" xfId="0" applyNumberFormat="1" applyFont="1" applyBorder="1" applyAlignment="1">
      <alignment vertical="center" wrapText="1"/>
    </xf>
    <xf numFmtId="3" fontId="13" fillId="0" borderId="18" xfId="0" applyNumberFormat="1" applyFont="1" applyBorder="1" applyAlignment="1">
      <alignment vertical="center" wrapText="1"/>
    </xf>
    <xf numFmtId="3" fontId="13" fillId="0" borderId="41" xfId="0" applyNumberFormat="1" applyFont="1" applyBorder="1" applyAlignment="1">
      <alignment vertical="center" wrapText="1"/>
    </xf>
    <xf numFmtId="0" fontId="13" fillId="0" borderId="4" xfId="0" applyFont="1" applyBorder="1" applyAlignment="1">
      <alignment vertical="center" wrapText="1"/>
    </xf>
    <xf numFmtId="166" fontId="13" fillId="0" borderId="7" xfId="0" applyNumberFormat="1" applyFont="1" applyBorder="1" applyAlignment="1">
      <alignment horizontal="center" vertical="center" wrapText="1"/>
    </xf>
    <xf numFmtId="166" fontId="26" fillId="0" borderId="3" xfId="0" applyNumberFormat="1" applyFont="1" applyBorder="1" applyAlignment="1">
      <alignment horizontal="center" vertical="center" wrapText="1"/>
    </xf>
    <xf numFmtId="166" fontId="14" fillId="0" borderId="3" xfId="0" applyNumberFormat="1" applyFont="1" applyBorder="1" applyAlignment="1">
      <alignment horizontal="center" vertical="center" wrapText="1"/>
    </xf>
    <xf numFmtId="0" fontId="5" fillId="0" borderId="1" xfId="0" applyFont="1" applyBorder="1" applyAlignment="1">
      <alignment horizontal="center" vertical="center" wrapText="1"/>
    </xf>
    <xf numFmtId="10" fontId="5" fillId="0" borderId="1" xfId="0" applyNumberFormat="1" applyFont="1" applyBorder="1" applyAlignment="1">
      <alignment horizontal="center" vertical="center" wrapText="1"/>
    </xf>
    <xf numFmtId="0" fontId="5" fillId="0" borderId="53" xfId="0" applyFont="1" applyBorder="1" applyAlignment="1">
      <alignment horizontal="center" vertical="center" wrapText="1"/>
    </xf>
    <xf numFmtId="3" fontId="6" fillId="0" borderId="54" xfId="0" applyNumberFormat="1" applyFont="1" applyBorder="1" applyAlignment="1">
      <alignment horizontal="right" vertical="center" wrapText="1"/>
    </xf>
    <xf numFmtId="165" fontId="6" fillId="0" borderId="54" xfId="0" applyNumberFormat="1" applyFont="1" applyBorder="1" applyAlignment="1">
      <alignment horizontal="center" vertical="center" wrapText="1"/>
    </xf>
    <xf numFmtId="166" fontId="6" fillId="0" borderId="54" xfId="0" applyNumberFormat="1" applyFont="1" applyBorder="1" applyAlignment="1">
      <alignment horizontal="center" vertical="center"/>
    </xf>
    <xf numFmtId="3" fontId="6" fillId="0" borderId="55" xfId="0" applyNumberFormat="1" applyFont="1" applyBorder="1" applyAlignment="1">
      <alignment horizontal="right" vertical="center" wrapText="1"/>
    </xf>
    <xf numFmtId="165" fontId="6" fillId="0" borderId="55" xfId="0" applyNumberFormat="1" applyFont="1" applyBorder="1" applyAlignment="1">
      <alignment horizontal="center" vertical="center" wrapText="1"/>
    </xf>
    <xf numFmtId="166" fontId="6" fillId="0" borderId="55" xfId="0" applyNumberFormat="1" applyFont="1" applyBorder="1" applyAlignment="1">
      <alignment horizontal="center" vertical="center"/>
    </xf>
    <xf numFmtId="3" fontId="5" fillId="3" borderId="56" xfId="0" applyNumberFormat="1" applyFont="1" applyFill="1" applyBorder="1" applyAlignment="1">
      <alignment horizontal="right" vertical="center" wrapText="1"/>
    </xf>
    <xf numFmtId="3" fontId="5" fillId="3" borderId="56" xfId="0" applyNumberFormat="1" applyFont="1" applyFill="1" applyBorder="1" applyAlignment="1">
      <alignment horizontal="center" vertical="center" wrapText="1"/>
    </xf>
    <xf numFmtId="3" fontId="5" fillId="0" borderId="56" xfId="0" applyNumberFormat="1" applyFont="1" applyBorder="1" applyAlignment="1">
      <alignment horizontal="right" vertical="center" wrapText="1"/>
    </xf>
    <xf numFmtId="1" fontId="5" fillId="3" borderId="56" xfId="0" applyNumberFormat="1" applyFont="1" applyFill="1" applyBorder="1" applyAlignment="1">
      <alignment horizontal="center" vertical="center" wrapText="1"/>
    </xf>
    <xf numFmtId="3" fontId="6" fillId="3" borderId="55" xfId="0" applyNumberFormat="1" applyFont="1" applyFill="1" applyBorder="1" applyAlignment="1">
      <alignment horizontal="right" vertical="center" wrapText="1"/>
    </xf>
    <xf numFmtId="165" fontId="6" fillId="3" borderId="55" xfId="0" applyNumberFormat="1" applyFont="1" applyFill="1" applyBorder="1" applyAlignment="1">
      <alignment horizontal="center" vertical="center" wrapText="1"/>
    </xf>
    <xf numFmtId="166" fontId="6" fillId="3" borderId="55" xfId="0" applyNumberFormat="1" applyFont="1" applyFill="1" applyBorder="1" applyAlignment="1">
      <alignment horizontal="center" vertical="center"/>
    </xf>
    <xf numFmtId="1" fontId="5" fillId="3" borderId="56" xfId="0" applyNumberFormat="1" applyFont="1" applyFill="1" applyBorder="1" applyAlignment="1">
      <alignment horizontal="center" vertical="center"/>
    </xf>
    <xf numFmtId="0" fontId="5" fillId="0" borderId="57" xfId="0" applyFont="1" applyBorder="1" applyAlignment="1">
      <alignment horizontal="center" vertical="center" wrapText="1"/>
    </xf>
    <xf numFmtId="0" fontId="6" fillId="0" borderId="59" xfId="0" applyFont="1" applyBorder="1" applyAlignment="1">
      <alignment horizontal="center" vertical="center" wrapText="1"/>
    </xf>
    <xf numFmtId="1" fontId="6" fillId="0" borderId="47" xfId="0" applyNumberFormat="1" applyFont="1" applyBorder="1" applyAlignment="1">
      <alignment horizontal="center" vertical="center" wrapText="1"/>
    </xf>
    <xf numFmtId="16" fontId="6" fillId="0" borderId="6" xfId="0" applyNumberFormat="1" applyFont="1" applyBorder="1" applyAlignment="1">
      <alignment horizontal="center" vertical="center" wrapText="1"/>
    </xf>
    <xf numFmtId="3" fontId="6" fillId="0" borderId="0" xfId="0" applyNumberFormat="1" applyFont="1" applyBorder="1" applyAlignment="1">
      <alignment horizontal="right" vertical="center" wrapText="1"/>
    </xf>
    <xf numFmtId="165" fontId="6" fillId="0" borderId="0" xfId="0" applyNumberFormat="1" applyFont="1" applyBorder="1" applyAlignment="1">
      <alignment horizontal="center" vertical="center" wrapText="1"/>
    </xf>
    <xf numFmtId="166" fontId="6" fillId="0" borderId="0" xfId="0" applyNumberFormat="1" applyFont="1" applyBorder="1" applyAlignment="1">
      <alignment horizontal="center" vertical="center"/>
    </xf>
    <xf numFmtId="1" fontId="6" fillId="0" borderId="9" xfId="0" applyNumberFormat="1" applyFont="1" applyBorder="1" applyAlignment="1">
      <alignment horizontal="center" vertical="center" wrapText="1"/>
    </xf>
    <xf numFmtId="0" fontId="6" fillId="0" borderId="6" xfId="0" applyFont="1" applyBorder="1" applyAlignment="1">
      <alignment horizontal="center" vertical="center" wrapText="1"/>
    </xf>
    <xf numFmtId="0" fontId="6" fillId="0" borderId="60" xfId="0" applyFont="1" applyBorder="1" applyAlignment="1">
      <alignment horizontal="center" vertical="center" wrapText="1"/>
    </xf>
    <xf numFmtId="1" fontId="6" fillId="0" borderId="61" xfId="0" applyNumberFormat="1" applyFont="1" applyBorder="1" applyAlignment="1">
      <alignment horizontal="center" vertical="center" wrapText="1"/>
    </xf>
    <xf numFmtId="1" fontId="5" fillId="0" borderId="63" xfId="0" applyNumberFormat="1" applyFont="1" applyBorder="1" applyAlignment="1">
      <alignment horizontal="center" vertical="center" wrapText="1"/>
    </xf>
    <xf numFmtId="0" fontId="6" fillId="3" borderId="6" xfId="0" applyFont="1" applyFill="1" applyBorder="1" applyAlignment="1">
      <alignment horizontal="center" vertical="center" wrapText="1"/>
    </xf>
    <xf numFmtId="3" fontId="6" fillId="3" borderId="0" xfId="0" applyNumberFormat="1" applyFont="1" applyFill="1" applyBorder="1" applyAlignment="1">
      <alignment horizontal="right" vertical="center" wrapText="1"/>
    </xf>
    <xf numFmtId="165" fontId="6" fillId="3" borderId="0" xfId="0" applyNumberFormat="1" applyFont="1" applyFill="1" applyBorder="1" applyAlignment="1">
      <alignment horizontal="center" vertical="center" wrapText="1"/>
    </xf>
    <xf numFmtId="166" fontId="6" fillId="3" borderId="0" xfId="0" applyNumberFormat="1" applyFont="1" applyFill="1" applyBorder="1" applyAlignment="1">
      <alignment horizontal="center" vertical="center"/>
    </xf>
    <xf numFmtId="1" fontId="6" fillId="3" borderId="9" xfId="0" applyNumberFormat="1" applyFont="1" applyFill="1" applyBorder="1" applyAlignment="1">
      <alignment horizontal="center" vertical="center" wrapText="1"/>
    </xf>
    <xf numFmtId="0" fontId="6" fillId="3" borderId="60" xfId="0" applyFont="1" applyFill="1" applyBorder="1" applyAlignment="1">
      <alignment horizontal="center" vertical="center" wrapText="1"/>
    </xf>
    <xf numFmtId="1" fontId="6" fillId="3" borderId="61" xfId="0" applyNumberFormat="1" applyFont="1" applyFill="1" applyBorder="1" applyAlignment="1">
      <alignment horizontal="center" vertical="center" wrapText="1"/>
    </xf>
    <xf numFmtId="1" fontId="5" fillId="3" borderId="63" xfId="0" applyNumberFormat="1" applyFont="1" applyFill="1" applyBorder="1" applyAlignment="1">
      <alignment horizontal="center" vertical="center" wrapText="1"/>
    </xf>
    <xf numFmtId="0" fontId="6" fillId="0" borderId="34" xfId="0" applyFont="1" applyBorder="1" applyAlignment="1">
      <alignment horizontal="center" vertical="center" wrapText="1"/>
    </xf>
    <xf numFmtId="3" fontId="6" fillId="0" borderId="32" xfId="0" applyNumberFormat="1" applyFont="1" applyBorder="1" applyAlignment="1">
      <alignment horizontal="right" vertical="center" wrapText="1"/>
    </xf>
    <xf numFmtId="4" fontId="5" fillId="0" borderId="32" xfId="0" applyNumberFormat="1" applyFont="1" applyBorder="1" applyAlignment="1">
      <alignment horizontal="center" vertical="center" wrapText="1"/>
    </xf>
    <xf numFmtId="10" fontId="6" fillId="0" borderId="32" xfId="0" applyNumberFormat="1" applyFont="1" applyBorder="1" applyAlignment="1">
      <alignment horizontal="center" vertical="center" wrapText="1"/>
    </xf>
    <xf numFmtId="1" fontId="6" fillId="3" borderId="64" xfId="0" applyNumberFormat="1" applyFont="1" applyFill="1" applyBorder="1" applyAlignment="1">
      <alignment horizontal="center" vertical="center" wrapText="1"/>
    </xf>
    <xf numFmtId="0" fontId="5" fillId="0" borderId="19"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9"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xf>
    <xf numFmtId="0" fontId="5" fillId="0" borderId="3" xfId="0" applyFont="1" applyBorder="1" applyAlignment="1">
      <alignment vertical="center"/>
    </xf>
    <xf numFmtId="0" fontId="5" fillId="0" borderId="4" xfId="0" applyFont="1" applyBorder="1" applyAlignment="1">
      <alignment horizontal="center" vertical="center"/>
    </xf>
    <xf numFmtId="0" fontId="6" fillId="0" borderId="14" xfId="0" applyFont="1" applyBorder="1" applyAlignment="1">
      <alignment vertical="center"/>
    </xf>
    <xf numFmtId="166" fontId="6" fillId="0" borderId="14" xfId="0" applyNumberFormat="1" applyFont="1" applyBorder="1" applyAlignment="1">
      <alignment horizontal="center" vertical="center"/>
    </xf>
    <xf numFmtId="3" fontId="6" fillId="0" borderId="14" xfId="0" applyNumberFormat="1" applyFont="1" applyBorder="1" applyAlignment="1">
      <alignment vertical="center"/>
    </xf>
    <xf numFmtId="3" fontId="6" fillId="0" borderId="14" xfId="0" applyNumberFormat="1" applyFont="1" applyBorder="1" applyAlignment="1">
      <alignment horizontal="right" vertical="center"/>
    </xf>
    <xf numFmtId="166" fontId="6" fillId="0" borderId="14" xfId="0" applyNumberFormat="1" applyFont="1" applyBorder="1" applyAlignment="1">
      <alignment horizontal="center" vertical="top"/>
    </xf>
    <xf numFmtId="3" fontId="6" fillId="0" borderId="55" xfId="0" applyNumberFormat="1" applyFont="1" applyBorder="1" applyAlignment="1">
      <alignment vertical="center"/>
    </xf>
    <xf numFmtId="3" fontId="6" fillId="0" borderId="55" xfId="0" applyNumberFormat="1" applyFont="1" applyBorder="1" applyAlignment="1">
      <alignment horizontal="right" vertical="center"/>
    </xf>
    <xf numFmtId="0" fontId="6" fillId="0" borderId="13" xfId="0" applyFont="1" applyBorder="1" applyAlignment="1">
      <alignment horizontal="center" vertical="center" wrapText="1"/>
    </xf>
    <xf numFmtId="1" fontId="6" fillId="0" borderId="15" xfId="0" applyNumberFormat="1" applyFont="1" applyBorder="1" applyAlignment="1">
      <alignment horizontal="center" vertical="center"/>
    </xf>
    <xf numFmtId="3" fontId="6" fillId="0" borderId="0" xfId="0" applyNumberFormat="1" applyFont="1" applyBorder="1" applyAlignment="1">
      <alignment vertical="center"/>
    </xf>
    <xf numFmtId="3" fontId="6" fillId="0" borderId="0" xfId="0" applyNumberFormat="1" applyFont="1" applyBorder="1" applyAlignment="1">
      <alignment horizontal="right" vertical="center"/>
    </xf>
    <xf numFmtId="1" fontId="6" fillId="0" borderId="9" xfId="0" applyNumberFormat="1" applyFont="1" applyBorder="1" applyAlignment="1">
      <alignment horizontal="center" vertical="center"/>
    </xf>
    <xf numFmtId="1" fontId="6" fillId="0" borderId="61" xfId="0" applyNumberFormat="1" applyFont="1" applyBorder="1" applyAlignment="1">
      <alignment horizontal="center" vertical="center"/>
    </xf>
    <xf numFmtId="0" fontId="5" fillId="0" borderId="34" xfId="0" applyFont="1" applyBorder="1" applyAlignment="1">
      <alignment horizontal="center" vertical="center" wrapText="1"/>
    </xf>
    <xf numFmtId="1" fontId="5" fillId="0" borderId="32" xfId="0" applyNumberFormat="1" applyFont="1" applyBorder="1" applyAlignment="1">
      <alignment horizontal="center" vertical="center"/>
    </xf>
    <xf numFmtId="3" fontId="5" fillId="0" borderId="32" xfId="0" applyNumberFormat="1" applyFont="1" applyBorder="1" applyAlignment="1">
      <alignment vertical="center"/>
    </xf>
    <xf numFmtId="3" fontId="5" fillId="0" borderId="32" xfId="0" applyNumberFormat="1" applyFont="1" applyBorder="1" applyAlignment="1">
      <alignment horizontal="right" vertical="center"/>
    </xf>
    <xf numFmtId="1" fontId="5" fillId="0" borderId="64" xfId="0" applyNumberFormat="1" applyFont="1" applyBorder="1" applyAlignment="1">
      <alignment horizontal="center" vertical="center"/>
    </xf>
    <xf numFmtId="166" fontId="6" fillId="0" borderId="0" xfId="0" applyNumberFormat="1" applyFont="1" applyBorder="1" applyAlignment="1">
      <alignment vertical="center"/>
    </xf>
    <xf numFmtId="16" fontId="15" fillId="0" borderId="15" xfId="0" applyNumberFormat="1" applyFont="1" applyBorder="1" applyAlignment="1">
      <alignment horizontal="center" vertical="center" wrapText="1"/>
    </xf>
    <xf numFmtId="0" fontId="15" fillId="0" borderId="14" xfId="0" applyFont="1" applyBorder="1" applyAlignment="1">
      <alignment horizontal="center" vertical="center" wrapText="1"/>
    </xf>
    <xf numFmtId="16" fontId="15" fillId="0" borderId="14" xfId="0" applyNumberFormat="1" applyFont="1" applyBorder="1" applyAlignment="1">
      <alignment horizontal="center" vertical="center" wrapText="1"/>
    </xf>
    <xf numFmtId="3" fontId="49" fillId="0" borderId="18" xfId="0" applyNumberFormat="1" applyFont="1" applyBorder="1" applyAlignment="1">
      <alignment horizontal="right" vertical="center"/>
    </xf>
    <xf numFmtId="1" fontId="13" fillId="0" borderId="42" xfId="0" applyNumberFormat="1" applyFont="1" applyBorder="1" applyAlignment="1">
      <alignment horizontal="center" vertical="center"/>
    </xf>
    <xf numFmtId="0" fontId="14" fillId="0" borderId="6" xfId="0" applyFont="1" applyFill="1" applyBorder="1" applyAlignment="1">
      <alignment horizontal="center" vertical="center"/>
    </xf>
    <xf numFmtId="0" fontId="14" fillId="0" borderId="0" xfId="0" applyFont="1" applyFill="1" applyAlignment="1">
      <alignment horizontal="center" vertical="center"/>
    </xf>
    <xf numFmtId="9" fontId="14" fillId="0" borderId="0" xfId="0" applyNumberFormat="1" applyFont="1" applyFill="1" applyAlignment="1">
      <alignment horizontal="right" vertical="center"/>
    </xf>
    <xf numFmtId="3" fontId="39" fillId="0" borderId="0" xfId="0" applyNumberFormat="1" applyFont="1" applyFill="1" applyAlignment="1">
      <alignment horizontal="right" vertical="center"/>
    </xf>
    <xf numFmtId="166" fontId="39" fillId="0" borderId="0" xfId="0" applyNumberFormat="1" applyFont="1" applyFill="1" applyBorder="1" applyAlignment="1">
      <alignment horizontal="center" vertical="center" wrapText="1"/>
    </xf>
    <xf numFmtId="9" fontId="14" fillId="0" borderId="0" xfId="0" applyNumberFormat="1" applyFont="1" applyFill="1" applyAlignment="1">
      <alignment horizontal="center" vertical="center"/>
    </xf>
    <xf numFmtId="0" fontId="9" fillId="0" borderId="0" xfId="0" applyFont="1" applyFill="1" applyAlignment="1">
      <alignment horizontal="right" vertical="center"/>
    </xf>
    <xf numFmtId="1" fontId="14" fillId="0" borderId="0" xfId="0" applyNumberFormat="1" applyFont="1" applyFill="1" applyAlignment="1">
      <alignment horizontal="right" vertical="center"/>
    </xf>
    <xf numFmtId="0" fontId="14" fillId="0" borderId="0" xfId="0" applyFont="1" applyFill="1" applyAlignment="1">
      <alignment horizontal="right" vertical="center"/>
    </xf>
    <xf numFmtId="3" fontId="14" fillId="0" borderId="9" xfId="0" applyNumberFormat="1" applyFont="1" applyFill="1" applyBorder="1" applyAlignment="1">
      <alignment horizontal="right" vertical="center"/>
    </xf>
    <xf numFmtId="0" fontId="39" fillId="0" borderId="0" xfId="0" applyFont="1" applyFill="1" applyAlignment="1">
      <alignment horizontal="right" vertical="center"/>
    </xf>
    <xf numFmtId="0" fontId="14" fillId="0" borderId="0" xfId="0" applyFont="1" applyFill="1" applyBorder="1" applyAlignment="1">
      <alignment horizontal="center" vertical="center"/>
    </xf>
    <xf numFmtId="9" fontId="14" fillId="0" borderId="0" xfId="0" applyNumberFormat="1" applyFont="1" applyFill="1" applyBorder="1" applyAlignment="1">
      <alignment horizontal="right" vertical="center"/>
    </xf>
    <xf numFmtId="3" fontId="39" fillId="0" borderId="0" xfId="0" applyNumberFormat="1" applyFont="1" applyFill="1" applyBorder="1" applyAlignment="1">
      <alignment horizontal="right" vertical="center"/>
    </xf>
    <xf numFmtId="9" fontId="14" fillId="0" borderId="0" xfId="0" applyNumberFormat="1" applyFont="1" applyFill="1" applyBorder="1" applyAlignment="1">
      <alignment horizontal="center" vertical="center"/>
    </xf>
    <xf numFmtId="0" fontId="9" fillId="0" borderId="0" xfId="0" applyFont="1" applyFill="1" applyBorder="1" applyAlignment="1">
      <alignment horizontal="right" vertical="center"/>
    </xf>
    <xf numFmtId="3" fontId="35" fillId="0" borderId="3" xfId="0" applyNumberFormat="1" applyFont="1" applyFill="1" applyBorder="1" applyAlignment="1">
      <alignment horizontal="right" vertical="center"/>
    </xf>
    <xf numFmtId="1" fontId="35" fillId="0" borderId="3" xfId="0" applyNumberFormat="1" applyFont="1" applyFill="1" applyBorder="1" applyAlignment="1">
      <alignment horizontal="center" vertical="center" wrapText="1"/>
    </xf>
    <xf numFmtId="0" fontId="14" fillId="0" borderId="3" xfId="0" applyFont="1" applyFill="1" applyBorder="1" applyAlignment="1">
      <alignment horizontal="center" vertical="center"/>
    </xf>
    <xf numFmtId="0" fontId="35" fillId="0" borderId="3" xfId="0" applyFont="1" applyFill="1" applyBorder="1" applyAlignment="1">
      <alignment horizontal="right" vertical="center"/>
    </xf>
    <xf numFmtId="3" fontId="13" fillId="0" borderId="3" xfId="0" applyNumberFormat="1" applyFont="1" applyFill="1" applyBorder="1" applyAlignment="1">
      <alignment horizontal="right" vertical="center"/>
    </xf>
    <xf numFmtId="1" fontId="13" fillId="0" borderId="3" xfId="0" applyNumberFormat="1" applyFont="1" applyFill="1" applyBorder="1" applyAlignment="1">
      <alignment horizontal="right" vertical="center"/>
    </xf>
    <xf numFmtId="0" fontId="13" fillId="0" borderId="3" xfId="0" applyFont="1" applyFill="1" applyBorder="1" applyAlignment="1">
      <alignment horizontal="right" vertical="center"/>
    </xf>
    <xf numFmtId="3" fontId="26" fillId="0" borderId="4" xfId="0" applyNumberFormat="1" applyFont="1" applyFill="1" applyBorder="1" applyAlignment="1">
      <alignment horizontal="right" vertical="center"/>
    </xf>
    <xf numFmtId="1" fontId="35" fillId="3" borderId="9" xfId="0" applyNumberFormat="1" applyFont="1" applyFill="1" applyBorder="1" applyAlignment="1">
      <alignment horizontal="center" vertical="center"/>
    </xf>
    <xf numFmtId="0" fontId="15" fillId="0" borderId="19" xfId="0" applyFont="1" applyBorder="1" applyAlignment="1">
      <alignment vertical="center" wrapText="1"/>
    </xf>
    <xf numFmtId="0" fontId="15" fillId="0" borderId="20" xfId="0" applyFont="1" applyBorder="1" applyAlignment="1">
      <alignment vertical="center" wrapText="1"/>
    </xf>
    <xf numFmtId="1" fontId="13" fillId="0" borderId="4" xfId="0" applyNumberFormat="1" applyFont="1" applyBorder="1" applyAlignment="1">
      <alignment horizontal="center" vertical="center"/>
    </xf>
    <xf numFmtId="0" fontId="9" fillId="0" borderId="1" xfId="0" applyFont="1" applyFill="1" applyBorder="1" applyAlignment="1">
      <alignment vertical="center"/>
    </xf>
    <xf numFmtId="0" fontId="9" fillId="0" borderId="19" xfId="0" applyFont="1" applyFill="1" applyBorder="1" applyAlignment="1">
      <alignment vertical="center"/>
    </xf>
    <xf numFmtId="0" fontId="9" fillId="0" borderId="19"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2" xfId="0" applyFont="1" applyFill="1" applyBorder="1"/>
    <xf numFmtId="0" fontId="9" fillId="0" borderId="2" xfId="0" applyFont="1" applyFill="1" applyBorder="1" applyAlignment="1">
      <alignment horizontal="center"/>
    </xf>
    <xf numFmtId="0" fontId="33" fillId="0" borderId="3" xfId="0" applyFont="1" applyFill="1" applyBorder="1"/>
    <xf numFmtId="0" fontId="33" fillId="0" borderId="3" xfId="0" applyFont="1" applyFill="1" applyBorder="1" applyAlignment="1">
      <alignment horizontal="right"/>
    </xf>
    <xf numFmtId="3" fontId="33" fillId="0" borderId="3" xfId="0" applyNumberFormat="1" applyFont="1" applyFill="1" applyBorder="1" applyAlignment="1">
      <alignment horizontal="right"/>
    </xf>
    <xf numFmtId="3" fontId="33" fillId="0" borderId="4" xfId="0" applyNumberFormat="1" applyFont="1" applyFill="1" applyBorder="1"/>
    <xf numFmtId="0" fontId="33" fillId="0" borderId="4" xfId="0" applyFont="1" applyFill="1" applyBorder="1"/>
    <xf numFmtId="0" fontId="9" fillId="0" borderId="18" xfId="0" applyFont="1" applyFill="1" applyBorder="1" applyAlignment="1">
      <alignment horizontal="center"/>
    </xf>
    <xf numFmtId="0" fontId="9" fillId="0" borderId="18" xfId="0" applyFont="1" applyFill="1" applyBorder="1"/>
    <xf numFmtId="0" fontId="9" fillId="0" borderId="18" xfId="0" applyFont="1" applyFill="1" applyBorder="1" applyAlignment="1">
      <alignment horizontal="right"/>
    </xf>
    <xf numFmtId="3" fontId="9" fillId="0" borderId="18" xfId="0" applyNumberFormat="1" applyFont="1" applyFill="1" applyBorder="1" applyAlignment="1">
      <alignment horizontal="right"/>
    </xf>
    <xf numFmtId="0" fontId="9" fillId="0" borderId="22" xfId="0" applyFont="1" applyFill="1" applyBorder="1" applyAlignment="1">
      <alignment horizontal="center"/>
    </xf>
    <xf numFmtId="0" fontId="9" fillId="0" borderId="22" xfId="0" applyFont="1" applyFill="1" applyBorder="1"/>
    <xf numFmtId="0" fontId="9" fillId="0" borderId="22" xfId="0" applyFont="1" applyFill="1" applyBorder="1" applyAlignment="1">
      <alignment horizontal="right"/>
    </xf>
    <xf numFmtId="0" fontId="9" fillId="0" borderId="27" xfId="0" applyFont="1" applyFill="1" applyBorder="1" applyAlignment="1">
      <alignment horizontal="center"/>
    </xf>
    <xf numFmtId="0" fontId="9" fillId="0" borderId="27" xfId="0" applyFont="1" applyFill="1" applyBorder="1"/>
    <xf numFmtId="0" fontId="9" fillId="0" borderId="27" xfId="0" applyFont="1" applyFill="1" applyBorder="1" applyAlignment="1">
      <alignment horizontal="right"/>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19"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3"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7"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2"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5" xfId="0" applyFont="1" applyBorder="1" applyAlignment="1">
      <alignment vertical="center" wrapText="1"/>
    </xf>
    <xf numFmtId="0" fontId="35" fillId="0" borderId="14" xfId="0" applyFont="1" applyBorder="1" applyAlignment="1">
      <alignment horizontal="center" vertical="center" wrapText="1"/>
    </xf>
    <xf numFmtId="0" fontId="35" fillId="0" borderId="4"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6" xfId="0" applyFont="1" applyBorder="1" applyAlignment="1">
      <alignment horizontal="center" vertical="center"/>
    </xf>
    <xf numFmtId="0" fontId="5" fillId="0" borderId="7"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7" xfId="0" applyFont="1" applyBorder="1" applyAlignment="1">
      <alignment horizontal="center" vertical="center"/>
    </xf>
    <xf numFmtId="0" fontId="33" fillId="0" borderId="16" xfId="0" applyFont="1" applyBorder="1" applyAlignment="1">
      <alignment horizontal="center" vertical="center" wrapText="1"/>
    </xf>
    <xf numFmtId="0" fontId="33" fillId="0" borderId="9" xfId="0" applyFont="1" applyBorder="1" applyAlignment="1">
      <alignment horizontal="center" vertical="center" wrapText="1"/>
    </xf>
    <xf numFmtId="0" fontId="33" fillId="0" borderId="8" xfId="0" applyFont="1" applyBorder="1" applyAlignment="1">
      <alignment horizontal="center" vertical="center" wrapText="1"/>
    </xf>
    <xf numFmtId="0" fontId="35" fillId="0" borderId="16" xfId="0" applyFont="1" applyBorder="1" applyAlignment="1">
      <alignment horizontal="center" vertical="center" wrapText="1"/>
    </xf>
    <xf numFmtId="0" fontId="38" fillId="0" borderId="0" xfId="1" applyFont="1" applyAlignment="1">
      <alignment horizontal="left"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37" fillId="5" borderId="2" xfId="0" applyFont="1" applyFill="1" applyBorder="1" applyAlignment="1">
      <alignment horizontal="left" vertical="center" wrapText="1"/>
    </xf>
    <xf numFmtId="0" fontId="37" fillId="5" borderId="3" xfId="0" applyFont="1" applyFill="1" applyBorder="1" applyAlignment="1">
      <alignment horizontal="left" vertical="center" wrapText="1"/>
    </xf>
    <xf numFmtId="0" fontId="37" fillId="5" borderId="4" xfId="0" applyFont="1" applyFill="1" applyBorder="1" applyAlignment="1">
      <alignment horizontal="left" vertical="center" wrapText="1"/>
    </xf>
    <xf numFmtId="0" fontId="38" fillId="0" borderId="0" xfId="1" applyFont="1" applyAlignment="1">
      <alignment horizontal="left" vertical="center"/>
    </xf>
    <xf numFmtId="0" fontId="33" fillId="0" borderId="3" xfId="0" applyFont="1" applyFill="1" applyBorder="1" applyAlignment="1">
      <alignment horizontal="left" vertical="center"/>
    </xf>
    <xf numFmtId="0" fontId="33" fillId="0" borderId="4" xfId="0" applyFont="1" applyFill="1" applyBorder="1" applyAlignment="1">
      <alignment horizontal="left" vertical="center"/>
    </xf>
    <xf numFmtId="0" fontId="33" fillId="0" borderId="3" xfId="0" applyFont="1" applyFill="1" applyBorder="1" applyAlignment="1">
      <alignment horizontal="left"/>
    </xf>
    <xf numFmtId="0" fontId="33" fillId="0" borderId="4" xfId="0" applyFont="1" applyFill="1" applyBorder="1" applyAlignment="1">
      <alignment horizontal="left"/>
    </xf>
    <xf numFmtId="0" fontId="4" fillId="5" borderId="13" xfId="0" applyFont="1" applyFill="1" applyBorder="1" applyAlignment="1">
      <alignment vertical="center" wrapText="1"/>
    </xf>
    <xf numFmtId="0" fontId="4" fillId="5" borderId="14" xfId="0" applyFont="1" applyFill="1" applyBorder="1" applyAlignment="1">
      <alignment vertical="center" wrapText="1"/>
    </xf>
    <xf numFmtId="0" fontId="4" fillId="5" borderId="15" xfId="0" applyFont="1" applyFill="1" applyBorder="1" applyAlignment="1">
      <alignment vertical="center" wrapText="1"/>
    </xf>
    <xf numFmtId="0" fontId="4" fillId="5" borderId="2" xfId="0" applyFont="1" applyFill="1" applyBorder="1" applyAlignment="1">
      <alignment vertical="center" wrapText="1"/>
    </xf>
    <xf numFmtId="0" fontId="4" fillId="5" borderId="3" xfId="0" applyFont="1" applyFill="1" applyBorder="1" applyAlignment="1">
      <alignment vertical="center" wrapText="1"/>
    </xf>
    <xf numFmtId="0" fontId="4" fillId="5" borderId="4" xfId="0" applyFont="1" applyFill="1" applyBorder="1" applyAlignment="1">
      <alignment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2" fillId="5" borderId="2" xfId="0" applyFont="1" applyFill="1" applyBorder="1" applyAlignment="1">
      <alignment vertical="center" wrapText="1"/>
    </xf>
    <xf numFmtId="0" fontId="12" fillId="5" borderId="3" xfId="0" applyFont="1" applyFill="1" applyBorder="1" applyAlignment="1">
      <alignment vertical="center" wrapText="1"/>
    </xf>
    <xf numFmtId="0" fontId="12" fillId="5" borderId="4" xfId="0" applyFont="1" applyFill="1" applyBorder="1" applyAlignment="1">
      <alignment vertical="center" wrapText="1"/>
    </xf>
    <xf numFmtId="0" fontId="13" fillId="0" borderId="19"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2" fillId="5" borderId="14" xfId="0" applyFont="1" applyFill="1" applyBorder="1" applyAlignment="1">
      <alignment vertical="center" wrapText="1"/>
    </xf>
    <xf numFmtId="0" fontId="13" fillId="0" borderId="13"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3" fontId="13" fillId="0" borderId="14" xfId="0" applyNumberFormat="1" applyFont="1" applyFill="1" applyBorder="1" applyAlignment="1">
      <alignment horizontal="right" vertical="center" wrapText="1"/>
    </xf>
    <xf numFmtId="3" fontId="13" fillId="0" borderId="7" xfId="0" applyNumberFormat="1" applyFont="1" applyFill="1" applyBorder="1" applyAlignment="1">
      <alignment horizontal="right" vertical="center" wrapText="1"/>
    </xf>
    <xf numFmtId="1" fontId="13" fillId="0" borderId="14" xfId="0" applyNumberFormat="1" applyFont="1" applyFill="1" applyBorder="1" applyAlignment="1">
      <alignment horizontal="center" vertical="center" wrapText="1"/>
    </xf>
    <xf numFmtId="1" fontId="13" fillId="0" borderId="7" xfId="0" applyNumberFormat="1" applyFont="1" applyFill="1" applyBorder="1" applyAlignment="1">
      <alignment horizontal="center" vertical="center" wrapText="1"/>
    </xf>
    <xf numFmtId="1" fontId="13" fillId="0" borderId="15" xfId="0" applyNumberFormat="1" applyFont="1" applyFill="1" applyBorder="1" applyAlignment="1">
      <alignment horizontal="center" vertical="center" wrapText="1"/>
    </xf>
    <xf numFmtId="1" fontId="13" fillId="0" borderId="8" xfId="0" applyNumberFormat="1" applyFont="1" applyFill="1" applyBorder="1" applyAlignment="1">
      <alignment horizontal="center" vertical="center" wrapText="1"/>
    </xf>
    <xf numFmtId="0" fontId="13" fillId="0" borderId="13" xfId="0" applyFont="1" applyFill="1" applyBorder="1" applyAlignment="1">
      <alignment horizontal="left" vertical="center" wrapText="1"/>
    </xf>
    <xf numFmtId="0" fontId="13" fillId="0" borderId="14" xfId="0" applyFont="1" applyFill="1" applyBorder="1" applyAlignment="1">
      <alignment horizontal="left" vertical="center" wrapText="1"/>
    </xf>
    <xf numFmtId="0" fontId="13" fillId="0" borderId="5"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2" fillId="2" borderId="2" xfId="0" applyFont="1" applyFill="1" applyBorder="1" applyAlignment="1">
      <alignment vertical="center" wrapText="1"/>
    </xf>
    <xf numFmtId="0" fontId="12" fillId="2" borderId="3" xfId="0" applyFont="1" applyFill="1" applyBorder="1" applyAlignment="1">
      <alignment vertical="center" wrapText="1"/>
    </xf>
    <xf numFmtId="0" fontId="12" fillId="2" borderId="4" xfId="0" applyFont="1" applyFill="1" applyBorder="1" applyAlignment="1">
      <alignment vertical="center" wrapText="1"/>
    </xf>
    <xf numFmtId="0" fontId="13" fillId="0" borderId="19"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16" fontId="15" fillId="0" borderId="15" xfId="0" applyNumberFormat="1" applyFont="1" applyBorder="1" applyAlignment="1">
      <alignment horizontal="center" vertical="center" wrapText="1"/>
    </xf>
    <xf numFmtId="16" fontId="15" fillId="0" borderId="8" xfId="0" applyNumberFormat="1" applyFont="1" applyBorder="1" applyAlignment="1">
      <alignment horizontal="center" vertical="center" wrapText="1"/>
    </xf>
    <xf numFmtId="0" fontId="15" fillId="0" borderId="19"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7" xfId="0" applyFont="1" applyBorder="1" applyAlignment="1">
      <alignment horizontal="center" vertical="center" wrapText="1"/>
    </xf>
    <xf numFmtId="16" fontId="15" fillId="0" borderId="14" xfId="0" applyNumberFormat="1" applyFont="1" applyBorder="1" applyAlignment="1">
      <alignment horizontal="center" vertical="center" wrapText="1"/>
    </xf>
    <xf numFmtId="16" fontId="15" fillId="0" borderId="7" xfId="0" applyNumberFormat="1" applyFont="1" applyBorder="1" applyAlignment="1">
      <alignment horizontal="center" vertical="center" wrapText="1"/>
    </xf>
    <xf numFmtId="0" fontId="13" fillId="0" borderId="13"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4" xfId="0" applyFont="1" applyBorder="1" applyAlignment="1">
      <alignment horizontal="center" vertical="center" wrapText="1"/>
    </xf>
    <xf numFmtId="0" fontId="12" fillId="2" borderId="2" xfId="0" applyFont="1" applyFill="1" applyBorder="1" applyAlignment="1">
      <alignment horizontal="justify" vertical="center" wrapText="1"/>
    </xf>
    <xf numFmtId="0" fontId="12" fillId="2" borderId="3" xfId="0" applyFont="1" applyFill="1" applyBorder="1" applyAlignment="1">
      <alignment horizontal="justify" vertical="center" wrapText="1"/>
    </xf>
    <xf numFmtId="0" fontId="12" fillId="2" borderId="4" xfId="0" applyFont="1" applyFill="1" applyBorder="1" applyAlignment="1">
      <alignment horizontal="justify" vertical="center" wrapText="1"/>
    </xf>
    <xf numFmtId="0" fontId="11" fillId="0" borderId="19" xfId="0" applyFont="1" applyBorder="1" applyAlignment="1">
      <alignment vertical="center" wrapText="1"/>
    </xf>
    <xf numFmtId="0" fontId="11" fillId="0" borderId="16" xfId="0" applyFont="1" applyBorder="1" applyAlignment="1">
      <alignment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1" fillId="0" borderId="20" xfId="0" applyFont="1" applyBorder="1" applyAlignment="1">
      <alignment vertical="center" wrapText="1"/>
    </xf>
    <xf numFmtId="0" fontId="12" fillId="5" borderId="13" xfId="0" applyFont="1" applyFill="1" applyBorder="1" applyAlignment="1">
      <alignment horizontal="left" vertical="center" wrapText="1"/>
    </xf>
    <xf numFmtId="0" fontId="12" fillId="5" borderId="14" xfId="0" applyFont="1" applyFill="1" applyBorder="1" applyAlignment="1">
      <alignment horizontal="left" vertical="center" wrapText="1"/>
    </xf>
    <xf numFmtId="0" fontId="12" fillId="5" borderId="15" xfId="0" applyFont="1" applyFill="1" applyBorder="1" applyAlignment="1">
      <alignment horizontal="left" vertical="center" wrapText="1"/>
    </xf>
    <xf numFmtId="0" fontId="12" fillId="5" borderId="26" xfId="0" applyFont="1" applyFill="1" applyBorder="1" applyAlignment="1">
      <alignment horizontal="justify" vertical="center" wrapText="1"/>
    </xf>
    <xf numFmtId="0" fontId="12" fillId="5" borderId="21" xfId="0" applyFont="1" applyFill="1" applyBorder="1" applyAlignment="1">
      <alignment horizontal="justify" vertical="center" wrapText="1"/>
    </xf>
    <xf numFmtId="0" fontId="12" fillId="5" borderId="11" xfId="0" applyFont="1" applyFill="1" applyBorder="1" applyAlignment="1">
      <alignment horizontal="justify" vertical="center" wrapText="1"/>
    </xf>
    <xf numFmtId="0" fontId="12" fillId="5" borderId="17" xfId="0" applyFont="1" applyFill="1" applyBorder="1" applyAlignment="1">
      <alignment horizontal="justify" vertical="center" wrapText="1"/>
    </xf>
    <xf numFmtId="0" fontId="13" fillId="6" borderId="14"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7" fillId="0" borderId="20" xfId="0" applyFont="1" applyBorder="1" applyAlignment="1">
      <alignment horizontal="center" vertical="center" wrapText="1"/>
    </xf>
    <xf numFmtId="0" fontId="12" fillId="2" borderId="5"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12" fillId="2" borderId="13" xfId="0" applyFont="1" applyFill="1" applyBorder="1" applyAlignment="1">
      <alignment vertical="center" wrapText="1"/>
    </xf>
    <xf numFmtId="0" fontId="12" fillId="2" borderId="14" xfId="0" applyFont="1" applyFill="1" applyBorder="1" applyAlignment="1">
      <alignment vertical="center" wrapText="1"/>
    </xf>
    <xf numFmtId="0" fontId="12" fillId="2" borderId="15" xfId="0" applyFont="1" applyFill="1" applyBorder="1" applyAlignment="1">
      <alignment vertical="center" wrapText="1"/>
    </xf>
    <xf numFmtId="0" fontId="13" fillId="0" borderId="24"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8" xfId="0" applyFont="1" applyBorder="1" applyAlignment="1">
      <alignment horizontal="center" vertical="center" wrapText="1"/>
    </xf>
    <xf numFmtId="0" fontId="31" fillId="5" borderId="2" xfId="0" applyFont="1" applyFill="1" applyBorder="1" applyAlignment="1">
      <alignment horizontal="justify" vertical="center" wrapText="1"/>
    </xf>
    <xf numFmtId="0" fontId="31" fillId="5" borderId="3" xfId="0" applyFont="1" applyFill="1" applyBorder="1" applyAlignment="1">
      <alignment horizontal="justify" vertical="center" wrapText="1"/>
    </xf>
    <xf numFmtId="0" fontId="31" fillId="5" borderId="4" xfId="0" applyFont="1" applyFill="1" applyBorder="1" applyAlignment="1">
      <alignment horizontal="justify" vertical="center" wrapText="1"/>
    </xf>
    <xf numFmtId="0" fontId="13" fillId="0" borderId="13" xfId="0" applyFont="1" applyFill="1" applyBorder="1" applyAlignment="1">
      <alignment vertical="center" wrapText="1"/>
    </xf>
    <xf numFmtId="0" fontId="13" fillId="0" borderId="15" xfId="0" applyFont="1" applyFill="1" applyBorder="1" applyAlignment="1">
      <alignment vertical="center" wrapText="1"/>
    </xf>
    <xf numFmtId="0" fontId="13" fillId="0" borderId="5" xfId="0" applyFont="1" applyFill="1" applyBorder="1" applyAlignment="1">
      <alignment vertical="center" wrapText="1"/>
    </xf>
    <xf numFmtId="0" fontId="13" fillId="0" borderId="8" xfId="0" applyFont="1" applyFill="1" applyBorder="1" applyAlignment="1">
      <alignment vertical="center" wrapText="1"/>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9" xfId="0" applyFont="1" applyBorder="1" applyAlignment="1">
      <alignment horizontal="center" vertical="center" wrapText="1"/>
    </xf>
    <xf numFmtId="0" fontId="12" fillId="2" borderId="35" xfId="0" applyFont="1" applyFill="1" applyBorder="1" applyAlignment="1">
      <alignment vertical="center" wrapText="1"/>
    </xf>
    <xf numFmtId="0" fontId="13" fillId="0" borderId="20"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7" xfId="0" applyFont="1" applyBorder="1" applyAlignment="1">
      <alignment horizontal="center" vertical="center" wrapText="1"/>
    </xf>
    <xf numFmtId="0" fontId="9" fillId="0" borderId="0" xfId="0" applyFont="1" applyFill="1" applyAlignment="1">
      <alignment horizontal="left" wrapText="1"/>
    </xf>
    <xf numFmtId="0" fontId="34" fillId="2" borderId="2" xfId="0" applyFont="1" applyFill="1" applyBorder="1" applyAlignment="1">
      <alignment vertical="center" wrapText="1"/>
    </xf>
    <xf numFmtId="0" fontId="34" fillId="2" borderId="3" xfId="0" applyFont="1" applyFill="1" applyBorder="1" applyAlignment="1">
      <alignment vertical="center" wrapText="1"/>
    </xf>
    <xf numFmtId="0" fontId="34" fillId="2" borderId="4" xfId="0" applyFont="1" applyFill="1" applyBorder="1" applyAlignment="1">
      <alignment vertical="center" wrapText="1"/>
    </xf>
    <xf numFmtId="0" fontId="13" fillId="0" borderId="2" xfId="0" applyFont="1" applyBorder="1" applyAlignment="1">
      <alignment horizontal="center" vertical="center" wrapText="1"/>
    </xf>
    <xf numFmtId="0" fontId="12" fillId="2" borderId="10" xfId="0" applyFont="1" applyFill="1" applyBorder="1" applyAlignment="1">
      <alignment vertical="center" wrapText="1"/>
    </xf>
    <xf numFmtId="0" fontId="12" fillId="2" borderId="11" xfId="0" applyFont="1" applyFill="1" applyBorder="1" applyAlignment="1">
      <alignment vertical="center" wrapText="1"/>
    </xf>
    <xf numFmtId="0" fontId="12" fillId="2" borderId="17" xfId="0" applyFont="1" applyFill="1" applyBorder="1" applyAlignment="1">
      <alignment vertical="center" wrapText="1"/>
    </xf>
    <xf numFmtId="0" fontId="39" fillId="3" borderId="13" xfId="0" applyFont="1" applyFill="1" applyBorder="1" applyAlignment="1">
      <alignment vertical="center"/>
    </xf>
    <xf numFmtId="0" fontId="39" fillId="3" borderId="14" xfId="0" applyFont="1" applyFill="1" applyBorder="1" applyAlignment="1">
      <alignment vertical="center"/>
    </xf>
    <xf numFmtId="0" fontId="39" fillId="3" borderId="14" xfId="0" applyFont="1" applyFill="1" applyBorder="1" applyAlignment="1">
      <alignment vertical="center" wrapText="1"/>
    </xf>
    <xf numFmtId="0" fontId="39" fillId="3" borderId="15" xfId="0" applyFont="1" applyFill="1" applyBorder="1" applyAlignment="1">
      <alignment vertical="center" wrapText="1"/>
    </xf>
    <xf numFmtId="0" fontId="35" fillId="0" borderId="21" xfId="0" applyFont="1" applyBorder="1" applyAlignment="1">
      <alignment horizontal="center" vertical="center" wrapText="1"/>
    </xf>
    <xf numFmtId="0" fontId="35" fillId="0" borderId="28"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9"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0" fillId="0" borderId="0" xfId="0" applyFill="1" applyAlignment="1">
      <alignment horizontal="left" wrapText="1"/>
    </xf>
    <xf numFmtId="0" fontId="37" fillId="5" borderId="43" xfId="0" applyFont="1" applyFill="1" applyBorder="1" applyAlignment="1">
      <alignment vertical="center" wrapText="1"/>
    </xf>
    <xf numFmtId="0" fontId="37" fillId="5" borderId="35" xfId="0" applyFont="1" applyFill="1" applyBorder="1" applyAlignment="1">
      <alignment vertical="center" wrapText="1"/>
    </xf>
    <xf numFmtId="0" fontId="37" fillId="5" borderId="44" xfId="0" applyFont="1" applyFill="1" applyBorder="1" applyAlignment="1">
      <alignment vertical="center" wrapText="1"/>
    </xf>
    <xf numFmtId="0" fontId="35" fillId="0" borderId="26" xfId="0" applyFont="1" applyBorder="1" applyAlignment="1">
      <alignment horizontal="center" vertical="center"/>
    </xf>
    <xf numFmtId="0" fontId="35" fillId="0" borderId="6" xfId="0" applyFont="1" applyBorder="1" applyAlignment="1">
      <alignment horizontal="center" vertical="center"/>
    </xf>
    <xf numFmtId="0" fontId="35" fillId="0" borderId="5" xfId="0" applyFont="1" applyBorder="1" applyAlignment="1">
      <alignment horizontal="center" vertical="center"/>
    </xf>
    <xf numFmtId="0" fontId="35" fillId="0" borderId="11" xfId="0" applyFont="1" applyBorder="1" applyAlignment="1">
      <alignment horizontal="center" vertical="center" wrapText="1"/>
    </xf>
    <xf numFmtId="0" fontId="35" fillId="3" borderId="14" xfId="0" applyFont="1" applyFill="1" applyBorder="1" applyAlignment="1">
      <alignment horizontal="center" vertical="center" wrapText="1"/>
    </xf>
    <xf numFmtId="0" fontId="35" fillId="0" borderId="14" xfId="0" applyFont="1" applyBorder="1" applyAlignment="1">
      <alignment horizontal="center" vertical="center"/>
    </xf>
    <xf numFmtId="0" fontId="25" fillId="2" borderId="13" xfId="0" applyFont="1" applyFill="1" applyBorder="1" applyAlignment="1">
      <alignment vertical="center" wrapText="1"/>
    </xf>
    <xf numFmtId="0" fontId="25" fillId="2" borderId="35" xfId="0" applyFont="1" applyFill="1" applyBorder="1" applyAlignment="1">
      <alignment vertical="center" wrapText="1"/>
    </xf>
    <xf numFmtId="0" fontId="25" fillId="2" borderId="44" xfId="0" applyFont="1" applyFill="1" applyBorder="1" applyAlignment="1">
      <alignment vertical="center" wrapText="1"/>
    </xf>
    <xf numFmtId="0" fontId="26" fillId="0" borderId="19"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12" xfId="0" applyFont="1" applyBorder="1" applyAlignment="1">
      <alignment horizontal="center" vertical="center" wrapText="1"/>
    </xf>
    <xf numFmtId="0" fontId="13" fillId="0" borderId="3" xfId="0" applyFont="1" applyBorder="1" applyAlignment="1">
      <alignment horizontal="center" vertical="top" wrapText="1"/>
    </xf>
    <xf numFmtId="0" fontId="25" fillId="2" borderId="10" xfId="0" applyFont="1" applyFill="1" applyBorder="1" applyAlignment="1">
      <alignment vertical="center" wrapText="1"/>
    </xf>
    <xf numFmtId="0" fontId="25" fillId="2" borderId="11" xfId="0" applyFont="1" applyFill="1" applyBorder="1" applyAlignment="1">
      <alignment vertical="center" wrapText="1"/>
    </xf>
    <xf numFmtId="0" fontId="25" fillId="2" borderId="12" xfId="0" applyFont="1" applyFill="1" applyBorder="1" applyAlignment="1">
      <alignment vertical="center" wrapText="1"/>
    </xf>
    <xf numFmtId="0" fontId="11" fillId="0" borderId="0" xfId="0" applyFont="1" applyBorder="1" applyAlignment="1">
      <alignment vertical="center" wrapText="1"/>
    </xf>
    <xf numFmtId="0" fontId="12" fillId="2" borderId="44" xfId="0" applyFont="1" applyFill="1" applyBorder="1" applyAlignment="1">
      <alignment vertical="center" wrapText="1"/>
    </xf>
    <xf numFmtId="0" fontId="31" fillId="2" borderId="10" xfId="0" applyFont="1" applyFill="1" applyBorder="1" applyAlignment="1">
      <alignment vertical="center" wrapText="1"/>
    </xf>
    <xf numFmtId="0" fontId="31" fillId="2" borderId="11" xfId="0" applyFont="1" applyFill="1" applyBorder="1" applyAlignment="1">
      <alignment vertical="center" wrapText="1"/>
    </xf>
    <xf numFmtId="0" fontId="31" fillId="2" borderId="17" xfId="0" applyFont="1" applyFill="1" applyBorder="1" applyAlignment="1">
      <alignment vertical="center" wrapText="1"/>
    </xf>
    <xf numFmtId="0" fontId="35" fillId="0" borderId="2" xfId="0" applyFont="1" applyBorder="1" applyAlignment="1">
      <alignment horizontal="center" vertical="center" wrapText="1"/>
    </xf>
    <xf numFmtId="0" fontId="35" fillId="0" borderId="3" xfId="0" applyFont="1" applyBorder="1" applyAlignment="1">
      <alignment horizontal="center" vertical="center" wrapText="1"/>
    </xf>
    <xf numFmtId="0" fontId="37" fillId="5" borderId="2" xfId="0" applyFont="1" applyFill="1" applyBorder="1" applyAlignment="1">
      <alignment vertical="center" wrapText="1"/>
    </xf>
    <xf numFmtId="0" fontId="37" fillId="5" borderId="3" xfId="0" applyFont="1" applyFill="1" applyBorder="1" applyAlignment="1">
      <alignment vertical="center" wrapText="1"/>
    </xf>
    <xf numFmtId="0" fontId="37" fillId="5" borderId="4" xfId="0" applyFont="1" applyFill="1" applyBorder="1" applyAlignment="1">
      <alignment vertical="center" wrapText="1"/>
    </xf>
    <xf numFmtId="0" fontId="35" fillId="0" borderId="13" xfId="0" applyFont="1" applyBorder="1" applyAlignment="1">
      <alignment vertical="center" wrapText="1"/>
    </xf>
    <xf numFmtId="0" fontId="35" fillId="0" borderId="5" xfId="0" applyFont="1" applyBorder="1" applyAlignment="1">
      <alignment vertical="center" wrapText="1"/>
    </xf>
    <xf numFmtId="0" fontId="35" fillId="0" borderId="14" xfId="0" applyFont="1" applyBorder="1" applyAlignment="1">
      <alignment horizontal="center" vertical="center" wrapText="1"/>
    </xf>
    <xf numFmtId="0" fontId="35" fillId="0" borderId="4" xfId="0" applyFont="1" applyBorder="1" applyAlignment="1">
      <alignment horizontal="center" vertical="center" wrapText="1"/>
    </xf>
    <xf numFmtId="0" fontId="35" fillId="0" borderId="15" xfId="0" applyFont="1" applyBorder="1" applyAlignment="1">
      <alignment horizontal="center" vertical="center" wrapText="1"/>
    </xf>
    <xf numFmtId="0" fontId="5" fillId="3" borderId="62" xfId="0" applyFont="1" applyFill="1" applyBorder="1" applyAlignment="1">
      <alignment horizontal="center" vertical="center" wrapText="1"/>
    </xf>
    <xf numFmtId="0" fontId="5" fillId="3" borderId="56" xfId="0" applyFont="1" applyFill="1" applyBorder="1" applyAlignment="1">
      <alignment horizontal="center" vertical="center" wrapText="1"/>
    </xf>
    <xf numFmtId="0" fontId="5" fillId="0" borderId="53" xfId="0" applyFont="1" applyBorder="1" applyAlignment="1">
      <alignment horizontal="center" vertical="center" wrapText="1"/>
    </xf>
    <xf numFmtId="0" fontId="5" fillId="0" borderId="58" xfId="0" applyFont="1" applyBorder="1" applyAlignment="1">
      <alignment horizontal="center" vertical="center" wrapText="1"/>
    </xf>
    <xf numFmtId="0" fontId="5" fillId="3" borderId="59" xfId="0" applyFont="1" applyFill="1" applyBorder="1" applyAlignment="1">
      <alignment horizontal="center" vertical="center" wrapText="1"/>
    </xf>
    <xf numFmtId="0" fontId="5" fillId="3" borderId="54" xfId="0" applyFont="1" applyFill="1" applyBorder="1" applyAlignment="1">
      <alignment horizontal="center" vertical="center" wrapText="1"/>
    </xf>
    <xf numFmtId="0" fontId="5" fillId="3" borderId="54" xfId="0" applyFont="1" applyFill="1" applyBorder="1" applyAlignment="1">
      <alignment horizontal="right" vertical="center" wrapText="1"/>
    </xf>
    <xf numFmtId="0" fontId="5" fillId="3" borderId="47" xfId="0" applyFont="1" applyFill="1" applyBorder="1" applyAlignment="1">
      <alignment horizontal="right" vertical="center" wrapText="1"/>
    </xf>
    <xf numFmtId="0" fontId="4" fillId="2" borderId="2" xfId="0" applyFont="1" applyFill="1" applyBorder="1" applyAlignment="1">
      <alignment horizontal="justify" vertical="center" wrapText="1"/>
    </xf>
    <xf numFmtId="0" fontId="4" fillId="2" borderId="3" xfId="0" applyFont="1" applyFill="1" applyBorder="1" applyAlignment="1">
      <alignment horizontal="justify" vertical="center" wrapText="1"/>
    </xf>
    <xf numFmtId="0" fontId="4" fillId="2" borderId="4" xfId="0" applyFont="1" applyFill="1" applyBorder="1" applyAlignment="1">
      <alignment horizontal="justify" vertical="center" wrapText="1"/>
    </xf>
    <xf numFmtId="0" fontId="5" fillId="0" borderId="19"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0" borderId="15" xfId="0" applyFont="1" applyBorder="1" applyAlignment="1">
      <alignment horizontal="center" vertical="center" wrapText="1"/>
    </xf>
    <xf numFmtId="0" fontId="5" fillId="0" borderId="8" xfId="0" applyFont="1" applyBorder="1" applyAlignment="1">
      <alignment horizontal="center" vertical="center" wrapText="1"/>
    </xf>
    <xf numFmtId="0" fontId="26" fillId="3" borderId="49" xfId="0" applyFont="1" applyFill="1" applyBorder="1" applyAlignment="1">
      <alignment horizontal="center" vertical="center"/>
    </xf>
    <xf numFmtId="0" fontId="26" fillId="3" borderId="30" xfId="0" applyFont="1" applyFill="1" applyBorder="1" applyAlignment="1">
      <alignment horizontal="center" vertical="center"/>
    </xf>
    <xf numFmtId="0" fontId="25" fillId="2" borderId="2" xfId="0" applyFont="1" applyFill="1" applyBorder="1" applyAlignment="1">
      <alignment horizontal="justify" vertical="center" wrapText="1"/>
    </xf>
    <xf numFmtId="0" fontId="25" fillId="2" borderId="3" xfId="0" applyFont="1" applyFill="1" applyBorder="1" applyAlignment="1">
      <alignment horizontal="justify" vertical="center" wrapText="1"/>
    </xf>
    <xf numFmtId="0" fontId="25" fillId="2" borderId="4" xfId="0" applyFont="1" applyFill="1" applyBorder="1" applyAlignment="1">
      <alignment horizontal="justify" vertical="center" wrapText="1"/>
    </xf>
    <xf numFmtId="0" fontId="26" fillId="0" borderId="19" xfId="0" applyFont="1" applyBorder="1" applyAlignment="1">
      <alignment horizontal="center" vertical="center"/>
    </xf>
    <xf numFmtId="0" fontId="26" fillId="0" borderId="16" xfId="0" applyFont="1" applyBorder="1" applyAlignment="1">
      <alignment horizontal="center" vertical="center"/>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26" fillId="0" borderId="4" xfId="0" applyFont="1" applyBorder="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5" fillId="0" borderId="20" xfId="0" applyFont="1" applyBorder="1" applyAlignment="1">
      <alignment horizontal="center" vertical="center" wrapText="1"/>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16"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13" fillId="0" borderId="19" xfId="0" applyFont="1" applyBorder="1" applyAlignment="1">
      <alignment horizontal="center" vertical="center"/>
    </xf>
    <xf numFmtId="0" fontId="13" fillId="0" borderId="16" xfId="0" applyFont="1" applyBorder="1" applyAlignment="1">
      <alignment horizontal="center" vertical="center"/>
    </xf>
    <xf numFmtId="0" fontId="12" fillId="2" borderId="13" xfId="0" applyFont="1" applyFill="1" applyBorder="1" applyAlignment="1">
      <alignment horizontal="justify" vertical="center" wrapText="1"/>
    </xf>
    <xf numFmtId="0" fontId="12" fillId="2" borderId="14" xfId="0" applyFont="1" applyFill="1" applyBorder="1" applyAlignment="1">
      <alignment horizontal="justify" vertical="center" wrapText="1"/>
    </xf>
    <xf numFmtId="0" fontId="12" fillId="2" borderId="44" xfId="0" applyFont="1" applyFill="1" applyBorder="1" applyAlignment="1">
      <alignment horizontal="justify" vertical="center" wrapText="1"/>
    </xf>
    <xf numFmtId="0" fontId="13" fillId="0" borderId="28" xfId="0" applyFont="1" applyBorder="1" applyAlignment="1">
      <alignment horizontal="center" vertical="center" wrapText="1"/>
    </xf>
    <xf numFmtId="0" fontId="13" fillId="0" borderId="14" xfId="0" applyFont="1" applyBorder="1" applyAlignment="1">
      <alignment vertical="center"/>
    </xf>
    <xf numFmtId="0" fontId="13" fillId="0" borderId="2" xfId="0" applyFont="1" applyBorder="1" applyAlignment="1">
      <alignment horizontal="center" vertical="center"/>
    </xf>
    <xf numFmtId="0" fontId="13" fillId="0" borderId="2" xfId="0" applyFont="1" applyFill="1" applyBorder="1" applyAlignment="1">
      <alignment horizontal="right" vertical="center"/>
    </xf>
    <xf numFmtId="0" fontId="13" fillId="0" borderId="3" xfId="0" applyFont="1" applyFill="1" applyBorder="1" applyAlignment="1">
      <alignment horizontal="right" vertical="center"/>
    </xf>
    <xf numFmtId="0" fontId="12" fillId="4" borderId="10" xfId="0" applyFont="1" applyFill="1" applyBorder="1" applyAlignment="1">
      <alignment horizontal="justify" vertical="center" wrapText="1"/>
    </xf>
    <xf numFmtId="0" fontId="12" fillId="4" borderId="11" xfId="0" applyFont="1" applyFill="1" applyBorder="1" applyAlignment="1">
      <alignment horizontal="justify" vertical="center" wrapText="1"/>
    </xf>
    <xf numFmtId="0" fontId="12" fillId="4" borderId="17" xfId="0" applyFont="1" applyFill="1" applyBorder="1" applyAlignment="1">
      <alignment horizontal="justify" vertical="center" wrapText="1"/>
    </xf>
    <xf numFmtId="0" fontId="13" fillId="0" borderId="0" xfId="0" applyFont="1" applyBorder="1" applyAlignment="1">
      <alignment horizontal="left" vertical="center" wrapText="1"/>
    </xf>
    <xf numFmtId="0" fontId="13" fillId="0" borderId="9" xfId="0" applyFont="1" applyBorder="1" applyAlignment="1">
      <alignment horizontal="left" vertical="center" wrapText="1"/>
    </xf>
    <xf numFmtId="0" fontId="35" fillId="0" borderId="0" xfId="0" applyFont="1" applyBorder="1" applyAlignment="1">
      <alignment horizontal="left" vertical="center" wrapText="1"/>
    </xf>
    <xf numFmtId="0" fontId="35" fillId="0" borderId="9" xfId="0" applyFont="1" applyBorder="1" applyAlignment="1">
      <alignment horizontal="left" vertical="center" wrapText="1"/>
    </xf>
    <xf numFmtId="0" fontId="37" fillId="5" borderId="10" xfId="0" applyFont="1" applyFill="1" applyBorder="1" applyAlignment="1">
      <alignment vertical="center" wrapText="1"/>
    </xf>
    <xf numFmtId="0" fontId="37" fillId="5" borderId="11" xfId="0" applyFont="1" applyFill="1" applyBorder="1" applyAlignment="1">
      <alignment vertical="center" wrapText="1"/>
    </xf>
    <xf numFmtId="0" fontId="37" fillId="5" borderId="12" xfId="0" applyFont="1" applyFill="1" applyBorder="1" applyAlignment="1">
      <alignment vertical="center" wrapText="1"/>
    </xf>
    <xf numFmtId="0" fontId="25" fillId="2" borderId="13" xfId="0" applyFont="1" applyFill="1" applyBorder="1" applyAlignment="1">
      <alignment vertical="center"/>
    </xf>
    <xf numFmtId="0" fontId="25" fillId="2" borderId="14" xfId="0" applyFont="1" applyFill="1" applyBorder="1" applyAlignment="1">
      <alignment vertical="center"/>
    </xf>
    <xf numFmtId="0" fontId="25" fillId="2" borderId="44" xfId="0" applyFont="1" applyFill="1" applyBorder="1" applyAlignment="1">
      <alignment vertical="center"/>
    </xf>
    <xf numFmtId="49" fontId="33" fillId="0" borderId="50" xfId="0" applyNumberFormat="1" applyFont="1" applyBorder="1" applyAlignment="1">
      <alignment horizontal="right" wrapText="1"/>
    </xf>
    <xf numFmtId="0" fontId="33" fillId="0" borderId="13"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4" xfId="0" applyFont="1" applyBorder="1" applyAlignment="1">
      <alignment horizontal="center" vertical="center" wrapText="1"/>
    </xf>
    <xf numFmtId="0" fontId="37" fillId="4" borderId="2" xfId="0" applyFont="1" applyFill="1" applyBorder="1" applyAlignment="1">
      <alignment vertical="center" wrapText="1"/>
    </xf>
    <xf numFmtId="0" fontId="37" fillId="4" borderId="3" xfId="0" applyFont="1" applyFill="1" applyBorder="1" applyAlignment="1">
      <alignment vertical="center" wrapText="1"/>
    </xf>
    <xf numFmtId="0" fontId="37" fillId="4" borderId="4" xfId="0" applyFont="1" applyFill="1" applyBorder="1" applyAlignment="1">
      <alignment vertical="center" wrapText="1"/>
    </xf>
    <xf numFmtId="0" fontId="35" fillId="0" borderId="13"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3" xfId="0" applyFont="1" applyBorder="1" applyAlignment="1">
      <alignment horizontal="center" vertical="center"/>
    </xf>
    <xf numFmtId="0" fontId="35" fillId="0" borderId="4" xfId="0" applyFont="1" applyBorder="1" applyAlignment="1">
      <alignment horizontal="center" vertical="center"/>
    </xf>
    <xf numFmtId="0" fontId="35" fillId="0" borderId="2" xfId="0" applyFont="1" applyBorder="1" applyAlignment="1">
      <alignment horizontal="center" vertical="center"/>
    </xf>
    <xf numFmtId="0" fontId="35" fillId="0" borderId="15" xfId="0" applyFont="1" applyBorder="1" applyAlignment="1">
      <alignment horizontal="center" vertical="center"/>
    </xf>
    <xf numFmtId="0" fontId="35" fillId="0" borderId="8" xfId="0" applyFont="1" applyBorder="1" applyAlignment="1">
      <alignment horizontal="center" vertical="center"/>
    </xf>
    <xf numFmtId="0" fontId="35" fillId="0" borderId="14" xfId="0" applyFont="1" applyBorder="1" applyAlignment="1">
      <alignment vertical="center"/>
    </xf>
    <xf numFmtId="0" fontId="39" fillId="0" borderId="14" xfId="0" applyFont="1" applyBorder="1" applyAlignment="1">
      <alignment horizontal="center" vertical="center" wrapText="1"/>
    </xf>
    <xf numFmtId="0" fontId="39" fillId="0" borderId="15" xfId="0" applyFont="1" applyBorder="1" applyAlignment="1">
      <alignment horizontal="center" vertical="center" wrapText="1"/>
    </xf>
    <xf numFmtId="0" fontId="37" fillId="4" borderId="11" xfId="0" applyFont="1" applyFill="1" applyBorder="1" applyAlignment="1">
      <alignment vertical="center" wrapText="1"/>
    </xf>
    <xf numFmtId="0" fontId="37" fillId="4" borderId="12" xfId="0" applyFont="1" applyFill="1" applyBorder="1" applyAlignment="1">
      <alignment vertical="center" wrapText="1"/>
    </xf>
    <xf numFmtId="0" fontId="35" fillId="0" borderId="13" xfId="0" applyFont="1" applyBorder="1" applyAlignment="1">
      <alignment horizontal="center" vertical="center"/>
    </xf>
    <xf numFmtId="0" fontId="35" fillId="0" borderId="7" xfId="0" applyFont="1" applyBorder="1" applyAlignment="1">
      <alignment horizontal="center" vertical="center"/>
    </xf>
    <xf numFmtId="0" fontId="35" fillId="0" borderId="51" xfId="0" applyFont="1" applyBorder="1" applyAlignment="1">
      <alignment horizontal="center" vertical="center"/>
    </xf>
    <xf numFmtId="166" fontId="39" fillId="0" borderId="9" xfId="0" applyNumberFormat="1" applyFont="1" applyBorder="1" applyAlignment="1">
      <alignment horizontal="center" vertical="center"/>
    </xf>
    <xf numFmtId="1" fontId="39" fillId="0" borderId="20" xfId="0" applyNumberFormat="1" applyFont="1" applyBorder="1" applyAlignment="1">
      <alignment horizontal="center" vertical="center"/>
    </xf>
    <xf numFmtId="0" fontId="33" fillId="0" borderId="2" xfId="0" applyFont="1" applyBorder="1" applyAlignment="1">
      <alignment horizontal="center" vertical="center" wrapText="1"/>
    </xf>
    <xf numFmtId="0" fontId="9" fillId="0" borderId="19" xfId="0" applyFont="1" applyBorder="1" applyAlignment="1">
      <alignment horizontal="left" vertical="center" wrapText="1"/>
    </xf>
    <xf numFmtId="0" fontId="9" fillId="0" borderId="20" xfId="0" applyFont="1" applyBorder="1" applyAlignment="1">
      <alignment horizontal="left" vertical="center" wrapText="1"/>
    </xf>
    <xf numFmtId="166" fontId="39" fillId="0" borderId="15" xfId="0" applyNumberFormat="1" applyFont="1" applyBorder="1" applyAlignment="1">
      <alignment horizontal="center" vertical="center"/>
    </xf>
    <xf numFmtId="3" fontId="39" fillId="0" borderId="13" xfId="0" applyNumberFormat="1" applyFont="1" applyBorder="1" applyAlignment="1">
      <alignment horizontal="right" vertical="center"/>
    </xf>
    <xf numFmtId="3" fontId="39" fillId="0" borderId="6" xfId="0" applyNumberFormat="1" applyFont="1" applyBorder="1" applyAlignment="1">
      <alignment horizontal="right" vertical="center"/>
    </xf>
    <xf numFmtId="1" fontId="39" fillId="0" borderId="19" xfId="0" applyNumberFormat="1" applyFont="1" applyBorder="1" applyAlignment="1">
      <alignment horizontal="center" vertical="center"/>
    </xf>
    <xf numFmtId="0" fontId="9" fillId="0" borderId="20" xfId="0" applyFont="1" applyBorder="1" applyAlignment="1">
      <alignment horizontal="center" vertical="center" wrapText="1"/>
    </xf>
    <xf numFmtId="0" fontId="39" fillId="0" borderId="6" xfId="0" applyFont="1" applyBorder="1" applyAlignment="1">
      <alignment horizontal="right" vertical="center"/>
    </xf>
    <xf numFmtId="0" fontId="39" fillId="0" borderId="9" xfId="0" applyFont="1" applyBorder="1" applyAlignment="1">
      <alignment horizontal="center" vertical="center"/>
    </xf>
    <xf numFmtId="3" fontId="39" fillId="0" borderId="0" xfId="0" applyNumberFormat="1" applyFont="1" applyBorder="1" applyAlignment="1">
      <alignment horizontal="right" vertical="center"/>
    </xf>
    <xf numFmtId="0" fontId="9" fillId="0" borderId="19" xfId="0" applyFont="1" applyBorder="1" applyAlignment="1">
      <alignment horizontal="center" vertical="center" wrapText="1"/>
    </xf>
    <xf numFmtId="0" fontId="39" fillId="0" borderId="13" xfId="0" applyFont="1" applyBorder="1" applyAlignment="1">
      <alignment horizontal="right" vertical="center"/>
    </xf>
    <xf numFmtId="0" fontId="39" fillId="0" borderId="15" xfId="0" applyFont="1" applyBorder="1" applyAlignment="1">
      <alignment horizontal="center" vertical="center"/>
    </xf>
    <xf numFmtId="0" fontId="37" fillId="5" borderId="13" xfId="0" applyFont="1" applyFill="1" applyBorder="1" applyAlignment="1">
      <alignment vertical="center" wrapText="1"/>
    </xf>
    <xf numFmtId="0" fontId="37" fillId="5" borderId="14" xfId="0" applyFont="1" applyFill="1" applyBorder="1" applyAlignment="1">
      <alignment vertical="center" wrapText="1"/>
    </xf>
    <xf numFmtId="0" fontId="37" fillId="5" borderId="15" xfId="0" applyFont="1" applyFill="1" applyBorder="1" applyAlignment="1">
      <alignment vertical="center" wrapText="1"/>
    </xf>
    <xf numFmtId="0" fontId="37" fillId="5" borderId="6" xfId="0" applyFont="1" applyFill="1" applyBorder="1" applyAlignment="1">
      <alignment vertical="center" wrapText="1"/>
    </xf>
    <xf numFmtId="0" fontId="37" fillId="5" borderId="0" xfId="0" applyFont="1" applyFill="1" applyBorder="1" applyAlignment="1">
      <alignment vertical="center" wrapText="1"/>
    </xf>
    <xf numFmtId="0" fontId="37" fillId="5" borderId="9" xfId="0" applyFont="1" applyFill="1" applyBorder="1" applyAlignment="1">
      <alignment vertical="center" wrapText="1"/>
    </xf>
    <xf numFmtId="0" fontId="33" fillId="0" borderId="20" xfId="0" applyFont="1" applyBorder="1" applyAlignment="1">
      <alignment horizontal="center" vertical="center" wrapText="1"/>
    </xf>
    <xf numFmtId="0" fontId="33" fillId="0" borderId="16" xfId="0" applyFont="1" applyBorder="1" applyAlignment="1">
      <alignment horizontal="center" vertical="center" wrapText="1"/>
    </xf>
    <xf numFmtId="0" fontId="33" fillId="0" borderId="15" xfId="0" applyFont="1" applyBorder="1" applyAlignment="1">
      <alignment horizontal="center" vertical="center" wrapText="1"/>
    </xf>
    <xf numFmtId="0" fontId="33" fillId="0" borderId="6" xfId="0" applyFont="1" applyBorder="1" applyAlignment="1">
      <alignment horizontal="center" vertical="center" wrapText="1"/>
    </xf>
    <xf numFmtId="0" fontId="33" fillId="0" borderId="9"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13" xfId="0" applyFont="1" applyBorder="1" applyAlignment="1">
      <alignment horizontal="center" vertical="center"/>
    </xf>
    <xf numFmtId="0" fontId="33" fillId="0" borderId="15" xfId="0" applyFont="1" applyBorder="1" applyAlignment="1">
      <alignment horizontal="center" vertical="center"/>
    </xf>
    <xf numFmtId="0" fontId="33" fillId="0" borderId="6" xfId="0" applyFont="1" applyBorder="1" applyAlignment="1">
      <alignment horizontal="center" vertical="center"/>
    </xf>
    <xf numFmtId="0" fontId="33" fillId="0" borderId="9" xfId="0" applyFont="1" applyBorder="1" applyAlignment="1">
      <alignment horizontal="center" vertical="center"/>
    </xf>
    <xf numFmtId="0" fontId="33" fillId="0" borderId="5" xfId="0" applyFont="1" applyBorder="1" applyAlignment="1">
      <alignment horizontal="center" vertical="center"/>
    </xf>
    <xf numFmtId="0" fontId="33" fillId="0" borderId="8" xfId="0" applyFont="1" applyBorder="1" applyAlignment="1">
      <alignment horizontal="center" vertical="center"/>
    </xf>
    <xf numFmtId="0" fontId="33" fillId="0" borderId="19" xfId="0" applyFont="1" applyBorder="1" applyAlignment="1">
      <alignment horizontal="center" vertical="center" wrapText="1"/>
    </xf>
    <xf numFmtId="0" fontId="44" fillId="5" borderId="43" xfId="0" applyFont="1" applyFill="1" applyBorder="1" applyAlignment="1">
      <alignment vertical="center" wrapText="1"/>
    </xf>
    <xf numFmtId="0" fontId="44" fillId="5" borderId="35" xfId="0" applyFont="1" applyFill="1" applyBorder="1" applyAlignment="1">
      <alignment vertical="center" wrapText="1"/>
    </xf>
    <xf numFmtId="0" fontId="44" fillId="5" borderId="44" xfId="0" applyFont="1" applyFill="1" applyBorder="1" applyAlignment="1">
      <alignment vertical="center" wrapText="1"/>
    </xf>
    <xf numFmtId="0" fontId="33" fillId="0" borderId="52" xfId="0" applyFont="1" applyBorder="1" applyAlignment="1">
      <alignment horizontal="center" vertical="center" wrapText="1"/>
    </xf>
    <xf numFmtId="0" fontId="33" fillId="0" borderId="10" xfId="0" applyFont="1" applyBorder="1" applyAlignment="1">
      <alignment horizontal="center" vertical="center" wrapText="1"/>
    </xf>
    <xf numFmtId="0" fontId="33" fillId="0" borderId="12" xfId="0" applyFont="1" applyBorder="1" applyAlignment="1">
      <alignment horizontal="center" vertical="center" wrapText="1"/>
    </xf>
    <xf numFmtId="0" fontId="44" fillId="5" borderId="43" xfId="0" applyFont="1" applyFill="1" applyBorder="1" applyAlignment="1">
      <alignment vertical="center"/>
    </xf>
    <xf numFmtId="0" fontId="44" fillId="5" borderId="35" xfId="0" applyFont="1" applyFill="1" applyBorder="1" applyAlignment="1">
      <alignment vertical="center"/>
    </xf>
    <xf numFmtId="0" fontId="44" fillId="5" borderId="44" xfId="0" applyFont="1" applyFill="1" applyBorder="1" applyAlignment="1">
      <alignment vertical="center"/>
    </xf>
    <xf numFmtId="0" fontId="35" fillId="0" borderId="10" xfId="0" applyFont="1" applyBorder="1" applyAlignment="1">
      <alignment horizontal="center" vertical="center" wrapText="1"/>
    </xf>
    <xf numFmtId="0" fontId="35" fillId="0" borderId="12" xfId="0" applyFont="1" applyBorder="1" applyAlignment="1">
      <alignment horizontal="center" vertical="center" wrapText="1"/>
    </xf>
    <xf numFmtId="0" fontId="35" fillId="0" borderId="52" xfId="0" applyFont="1" applyBorder="1" applyAlignment="1">
      <alignment horizontal="center" vertical="center" wrapText="1"/>
    </xf>
    <xf numFmtId="0" fontId="35" fillId="0" borderId="20" xfId="0" applyFont="1" applyBorder="1" applyAlignment="1">
      <alignment horizontal="center" vertical="center" wrapText="1"/>
    </xf>
    <xf numFmtId="0" fontId="35" fillId="0" borderId="16" xfId="0" applyFont="1" applyBorder="1" applyAlignment="1">
      <alignment horizontal="center" vertical="center" wrapText="1"/>
    </xf>
    <xf numFmtId="0" fontId="44" fillId="5" borderId="13" xfId="0" applyFont="1" applyFill="1" applyBorder="1" applyAlignment="1">
      <alignment horizontal="left" vertical="center"/>
    </xf>
    <xf numFmtId="0" fontId="44" fillId="5" borderId="14" xfId="0" applyFont="1" applyFill="1" applyBorder="1" applyAlignment="1">
      <alignment horizontal="left" vertical="center"/>
    </xf>
    <xf numFmtId="0" fontId="44" fillId="5" borderId="15" xfId="0" applyFont="1" applyFill="1" applyBorder="1" applyAlignment="1">
      <alignment horizontal="left" vertical="center"/>
    </xf>
    <xf numFmtId="0" fontId="45" fillId="0" borderId="0" xfId="0" applyFont="1" applyBorder="1" applyAlignment="1">
      <alignment horizontal="left" vertical="center"/>
    </xf>
    <xf numFmtId="0" fontId="35" fillId="0" borderId="19" xfId="0" applyFont="1" applyBorder="1" applyAlignment="1">
      <alignment horizontal="center" vertical="center" wrapText="1"/>
    </xf>
    <xf numFmtId="0" fontId="35" fillId="0" borderId="26" xfId="0" applyFont="1" applyBorder="1" applyAlignment="1">
      <alignment horizontal="center" vertical="center" wrapText="1"/>
    </xf>
    <xf numFmtId="0" fontId="33" fillId="0" borderId="26" xfId="0" applyFont="1" applyBorder="1" applyAlignment="1">
      <alignment horizontal="center" vertical="center" wrapText="1"/>
    </xf>
    <xf numFmtId="0" fontId="33" fillId="0" borderId="28" xfId="0" applyFont="1" applyBorder="1" applyAlignment="1">
      <alignment horizontal="center" vertical="center" wrapText="1"/>
    </xf>
    <xf numFmtId="0" fontId="2" fillId="0" borderId="1" xfId="0" applyFont="1" applyBorder="1" applyAlignment="1">
      <alignment horizontal="justify" vertical="center" wrapText="1"/>
    </xf>
    <xf numFmtId="0" fontId="2" fillId="0" borderId="16" xfId="0" applyFont="1" applyBorder="1" applyAlignment="1">
      <alignment horizontal="justify" vertical="center" wrapText="1"/>
    </xf>
    <xf numFmtId="0" fontId="39" fillId="0" borderId="0" xfId="0" applyFont="1" applyAlignment="1">
      <alignment horizontal="center"/>
    </xf>
    <xf numFmtId="0" fontId="13" fillId="0" borderId="18" xfId="0" applyFont="1" applyBorder="1" applyAlignment="1">
      <alignment horizontal="center" vertical="center" wrapText="1"/>
    </xf>
    <xf numFmtId="0" fontId="39" fillId="0" borderId="6" xfId="0" applyFont="1" applyBorder="1" applyAlignment="1">
      <alignment vertical="center" wrapText="1"/>
    </xf>
    <xf numFmtId="0" fontId="39" fillId="0" borderId="5" xfId="0" applyFont="1" applyBorder="1" applyAlignment="1">
      <alignment vertical="center" wrapText="1"/>
    </xf>
    <xf numFmtId="0" fontId="35" fillId="0" borderId="5" xfId="0" applyFont="1" applyBorder="1" applyAlignment="1">
      <alignment horizontal="justify" vertical="center" wrapText="1"/>
    </xf>
    <xf numFmtId="0" fontId="1" fillId="0" borderId="0" xfId="0" applyFont="1"/>
    <xf numFmtId="0" fontId="9" fillId="0" borderId="6" xfId="0" applyFont="1" applyBorder="1" applyAlignment="1">
      <alignment horizontal="justify" vertical="center" wrapText="1"/>
    </xf>
    <xf numFmtId="0" fontId="9" fillId="0" borderId="6" xfId="0" applyFont="1" applyBorder="1" applyAlignment="1">
      <alignment vertical="center" wrapText="1"/>
    </xf>
    <xf numFmtId="0" fontId="9" fillId="0" borderId="5" xfId="0" applyFont="1" applyBorder="1" applyAlignment="1">
      <alignment vertical="center" wrapText="1"/>
    </xf>
    <xf numFmtId="0" fontId="33" fillId="0" borderId="5" xfId="0" applyFont="1" applyBorder="1" applyAlignment="1">
      <alignment horizontal="justify" vertical="center" wrapText="1"/>
    </xf>
    <xf numFmtId="0" fontId="39" fillId="0" borderId="6" xfId="0" applyFont="1" applyBorder="1" applyAlignment="1">
      <alignment horizontal="justify" vertical="center" wrapText="1"/>
    </xf>
    <xf numFmtId="0" fontId="5" fillId="0" borderId="1" xfId="0" applyFont="1" applyBorder="1" applyAlignment="1">
      <alignment vertical="center"/>
    </xf>
    <xf numFmtId="0" fontId="5" fillId="0" borderId="16" xfId="0" applyFont="1" applyBorder="1" applyAlignment="1">
      <alignment vertical="center"/>
    </xf>
    <xf numFmtId="0" fontId="6" fillId="0" borderId="16" xfId="0" applyFont="1" applyBorder="1" applyAlignment="1">
      <alignment vertical="center"/>
    </xf>
    <xf numFmtId="0" fontId="9" fillId="0" borderId="8" xfId="0" applyFont="1" applyBorder="1" applyAlignment="1">
      <alignment vertical="center" wrapText="1"/>
    </xf>
    <xf numFmtId="0" fontId="35" fillId="0" borderId="8" xfId="0" applyFont="1" applyBorder="1" applyAlignment="1">
      <alignment vertical="center" wrapText="1"/>
    </xf>
    <xf numFmtId="0" fontId="7" fillId="0" borderId="1" xfId="0" applyFont="1" applyBorder="1" applyAlignment="1">
      <alignment horizontal="justify" vertical="center" wrapText="1"/>
    </xf>
    <xf numFmtId="0" fontId="7" fillId="0" borderId="16" xfId="0" applyFont="1" applyBorder="1" applyAlignment="1">
      <alignment horizontal="justify" vertical="center" wrapText="1"/>
    </xf>
    <xf numFmtId="0" fontId="39" fillId="3" borderId="6" xfId="0" applyFont="1" applyFill="1" applyBorder="1" applyAlignment="1">
      <alignment vertical="center" wrapText="1"/>
    </xf>
    <xf numFmtId="0" fontId="39" fillId="3" borderId="5" xfId="0" applyFont="1" applyFill="1" applyBorder="1" applyAlignment="1">
      <alignment vertical="center" wrapText="1"/>
    </xf>
    <xf numFmtId="0" fontId="35" fillId="3" borderId="5" xfId="0" applyFont="1" applyFill="1" applyBorder="1" applyAlignment="1">
      <alignment vertical="center" wrapText="1"/>
    </xf>
    <xf numFmtId="0" fontId="35" fillId="0" borderId="0" xfId="0" applyFont="1" applyAlignment="1">
      <alignment horizontal="center" vertical="center" wrapText="1"/>
    </xf>
    <xf numFmtId="0" fontId="35" fillId="0" borderId="6" xfId="0" applyFont="1" applyBorder="1" applyAlignment="1">
      <alignment vertical="center" wrapText="1"/>
    </xf>
    <xf numFmtId="0" fontId="39" fillId="0" borderId="13" xfId="0" applyFont="1" applyBorder="1" applyAlignment="1">
      <alignment vertical="center" wrapText="1"/>
    </xf>
    <xf numFmtId="0" fontId="39" fillId="0" borderId="14" xfId="0" applyFont="1" applyBorder="1" applyAlignment="1">
      <alignment vertical="center" wrapText="1"/>
    </xf>
    <xf numFmtId="0" fontId="39" fillId="0" borderId="15" xfId="0" applyFont="1" applyBorder="1" applyAlignment="1">
      <alignment vertical="center" wrapText="1"/>
    </xf>
    <xf numFmtId="0" fontId="39" fillId="0" borderId="6" xfId="0" applyFont="1" applyBorder="1" applyAlignment="1">
      <alignment vertical="center" wrapText="1"/>
    </xf>
    <xf numFmtId="0" fontId="39" fillId="0" borderId="0" xfId="0" applyFont="1" applyBorder="1" applyAlignment="1">
      <alignment vertical="center" wrapText="1"/>
    </xf>
    <xf numFmtId="0" fontId="39" fillId="0" borderId="5" xfId="0" applyFont="1" applyBorder="1" applyAlignment="1">
      <alignment vertical="center" wrapText="1"/>
    </xf>
    <xf numFmtId="0" fontId="39" fillId="0" borderId="7" xfId="0" applyFont="1" applyBorder="1" applyAlignment="1">
      <alignment vertical="center" wrapText="1"/>
    </xf>
    <xf numFmtId="3" fontId="14" fillId="3" borderId="6" xfId="0" applyNumberFormat="1" applyFont="1" applyFill="1" applyBorder="1" applyAlignment="1">
      <alignment vertical="center"/>
    </xf>
    <xf numFmtId="0" fontId="14" fillId="3" borderId="6" xfId="0" applyFont="1" applyFill="1" applyBorder="1" applyAlignment="1">
      <alignment vertical="center"/>
    </xf>
    <xf numFmtId="0" fontId="14" fillId="3" borderId="5" xfId="0" applyFont="1" applyFill="1" applyBorder="1" applyAlignment="1">
      <alignment vertical="center"/>
    </xf>
    <xf numFmtId="0" fontId="13" fillId="3" borderId="5" xfId="0" applyFont="1" applyFill="1" applyBorder="1" applyAlignment="1">
      <alignment horizontal="left" vertical="center"/>
    </xf>
    <xf numFmtId="0" fontId="6" fillId="0" borderId="13" xfId="0" applyFont="1" applyBorder="1" applyAlignment="1">
      <alignment vertical="center" wrapText="1"/>
    </xf>
    <xf numFmtId="0" fontId="6" fillId="0" borderId="6" xfId="0" applyFont="1" applyBorder="1" applyAlignment="1">
      <alignment vertical="center" wrapText="1"/>
    </xf>
    <xf numFmtId="0" fontId="2" fillId="0" borderId="6" xfId="0" applyFont="1" applyBorder="1" applyAlignment="1">
      <alignment vertical="center" wrapText="1"/>
    </xf>
    <xf numFmtId="0" fontId="43" fillId="0" borderId="6" xfId="0" applyFont="1" applyBorder="1" applyAlignment="1">
      <alignment vertical="center" wrapText="1"/>
    </xf>
    <xf numFmtId="0" fontId="6" fillId="0" borderId="14" xfId="0" applyFont="1" applyBorder="1" applyAlignment="1">
      <alignment vertical="center" wrapText="1"/>
    </xf>
    <xf numFmtId="0" fontId="6" fillId="0" borderId="0" xfId="0" applyFont="1" applyAlignment="1">
      <alignment vertical="center" wrapText="1"/>
    </xf>
    <xf numFmtId="0" fontId="6" fillId="0" borderId="7" xfId="0" applyFont="1" applyBorder="1" applyAlignment="1">
      <alignment vertical="center" wrapText="1"/>
    </xf>
    <xf numFmtId="0" fontId="39" fillId="3" borderId="8" xfId="0" applyFont="1" applyFill="1" applyBorder="1" applyAlignment="1">
      <alignment vertical="center" wrapText="1"/>
    </xf>
    <xf numFmtId="0" fontId="39" fillId="0" borderId="7" xfId="0" applyFont="1" applyBorder="1" applyAlignment="1">
      <alignment vertical="center"/>
    </xf>
    <xf numFmtId="0" fontId="6" fillId="0" borderId="0" xfId="0" applyFont="1" applyAlignment="1">
      <alignment vertical="center"/>
    </xf>
    <xf numFmtId="0" fontId="6" fillId="0" borderId="7" xfId="0" applyFont="1" applyBorder="1" applyAlignment="1">
      <alignment vertical="center"/>
    </xf>
    <xf numFmtId="0" fontId="5" fillId="0" borderId="7" xfId="0" applyFont="1" applyBorder="1" applyAlignment="1">
      <alignment vertical="center"/>
    </xf>
    <xf numFmtId="0" fontId="35" fillId="3" borderId="7" xfId="0" applyFont="1" applyFill="1" applyBorder="1" applyAlignment="1">
      <alignment vertical="center"/>
    </xf>
    <xf numFmtId="0" fontId="14" fillId="0" borderId="0" xfId="0" applyFont="1" applyAlignment="1">
      <alignment vertical="center"/>
    </xf>
    <xf numFmtId="0" fontId="14" fillId="0" borderId="7" xfId="0" applyFont="1" applyBorder="1" applyAlignment="1">
      <alignment vertical="center"/>
    </xf>
    <xf numFmtId="0" fontId="9" fillId="0" borderId="0" xfId="0" applyFont="1" applyAlignment="1">
      <alignment vertical="center" wrapText="1"/>
    </xf>
    <xf numFmtId="0" fontId="35" fillId="0" borderId="0" xfId="0" applyFont="1" applyAlignment="1">
      <alignment horizontal="center" vertical="center" wrapText="1"/>
    </xf>
    <xf numFmtId="0" fontId="39" fillId="3" borderId="0" xfId="0" applyFont="1" applyFill="1" applyAlignment="1">
      <alignment vertical="center" wrapText="1"/>
    </xf>
    <xf numFmtId="0" fontId="35" fillId="3" borderId="0" xfId="0" applyFont="1" applyFill="1" applyAlignment="1">
      <alignment vertical="center" wrapText="1"/>
    </xf>
    <xf numFmtId="0" fontId="5" fillId="3" borderId="11"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3" xfId="0" applyFont="1" applyFill="1" applyBorder="1" applyAlignment="1">
      <alignment vertical="center" wrapText="1"/>
    </xf>
    <xf numFmtId="0" fontId="5" fillId="0" borderId="3" xfId="0" applyFont="1" applyBorder="1" applyAlignment="1">
      <alignment vertical="center" wrapText="1"/>
    </xf>
    <xf numFmtId="0" fontId="5" fillId="0" borderId="7" xfId="0" applyFont="1" applyBorder="1" applyAlignment="1">
      <alignment vertical="center" wrapText="1"/>
    </xf>
    <xf numFmtId="0" fontId="39" fillId="0" borderId="6" xfId="0" applyFont="1" applyBorder="1" applyAlignment="1">
      <alignment vertical="center"/>
    </xf>
    <xf numFmtId="0" fontId="35" fillId="0" borderId="2" xfId="0" applyFont="1" applyBorder="1" applyAlignment="1">
      <alignment vertical="center"/>
    </xf>
    <xf numFmtId="0" fontId="7" fillId="0" borderId="2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7" xfId="0" applyFont="1" applyBorder="1" applyAlignment="1">
      <alignment horizontal="center" vertical="center" wrapText="1"/>
    </xf>
    <xf numFmtId="0" fontId="7" fillId="0" borderId="4" xfId="0" applyFont="1" applyBorder="1" applyAlignment="1">
      <alignment horizontal="center" vertical="center" wrapText="1"/>
    </xf>
    <xf numFmtId="0" fontId="5" fillId="0" borderId="14" xfId="0" applyFont="1" applyBorder="1" applyAlignment="1">
      <alignment vertical="center"/>
    </xf>
    <xf numFmtId="0" fontId="4" fillId="4" borderId="10" xfId="0" applyFont="1" applyFill="1" applyBorder="1" applyAlignment="1">
      <alignment vertical="center" wrapText="1"/>
    </xf>
    <xf numFmtId="0" fontId="5" fillId="0" borderId="0" xfId="0" applyFont="1" applyAlignment="1">
      <alignment vertical="center"/>
    </xf>
    <xf numFmtId="0" fontId="6" fillId="0" borderId="1" xfId="0" applyFont="1" applyBorder="1" applyAlignment="1">
      <alignment vertical="center"/>
    </xf>
    <xf numFmtId="0" fontId="2" fillId="0" borderId="1" xfId="0" applyFont="1" applyBorder="1" applyAlignment="1">
      <alignment vertical="center"/>
    </xf>
    <xf numFmtId="0" fontId="2" fillId="0" borderId="16" xfId="0" applyFont="1" applyBorder="1" applyAlignment="1">
      <alignment vertical="center"/>
    </xf>
    <xf numFmtId="0" fontId="7" fillId="0" borderId="16" xfId="0" applyFont="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c.europa.eu/eurostat/data/database" TargetMode="External"/><Relationship Id="rId1" Type="http://schemas.openxmlformats.org/officeDocument/2006/relationships/hyperlink" Target="https://www.euribor-rates.eu/euribor-rates-by-year.asp"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H26"/>
  <sheetViews>
    <sheetView topLeftCell="A3" workbookViewId="0">
      <selection activeCell="E9" sqref="E9"/>
    </sheetView>
  </sheetViews>
  <sheetFormatPr defaultRowHeight="15" x14ac:dyDescent="0.25"/>
  <cols>
    <col min="2" max="2" width="42.28515625" customWidth="1"/>
    <col min="3" max="3" width="10.28515625" customWidth="1"/>
    <col min="4" max="6" width="9.7109375" customWidth="1"/>
    <col min="7" max="8" width="10.28515625" customWidth="1"/>
  </cols>
  <sheetData>
    <row r="4" spans="2:8" ht="15.75" thickBot="1" x14ac:dyDescent="0.3"/>
    <row r="5" spans="2:8" ht="19.899999999999999" customHeight="1" thickBot="1" x14ac:dyDescent="0.3">
      <c r="B5" s="935" t="s">
        <v>227</v>
      </c>
      <c r="C5" s="936"/>
      <c r="D5" s="936"/>
      <c r="E5" s="936"/>
      <c r="F5" s="936"/>
      <c r="G5" s="936"/>
      <c r="H5" s="937"/>
    </row>
    <row r="6" spans="2:8" ht="16.149999999999999" customHeight="1" thickBot="1" x14ac:dyDescent="0.3">
      <c r="B6" s="702"/>
      <c r="C6" s="696" t="s">
        <v>176</v>
      </c>
      <c r="D6" s="696" t="s">
        <v>177</v>
      </c>
      <c r="E6" s="696" t="s">
        <v>178</v>
      </c>
      <c r="F6" s="696" t="s">
        <v>179</v>
      </c>
      <c r="G6" s="696" t="s">
        <v>180</v>
      </c>
      <c r="H6" s="696" t="s">
        <v>181</v>
      </c>
    </row>
    <row r="7" spans="2:8" ht="12.4" customHeight="1" thickBot="1" x14ac:dyDescent="0.3">
      <c r="B7" s="932" t="s">
        <v>228</v>
      </c>
      <c r="C7" s="933"/>
      <c r="D7" s="933"/>
      <c r="E7" s="933"/>
      <c r="F7" s="933"/>
      <c r="G7" s="933"/>
      <c r="H7" s="934"/>
    </row>
    <row r="8" spans="2:8" ht="16.5" thickBot="1" x14ac:dyDescent="0.3">
      <c r="B8" s="1241" t="s">
        <v>229</v>
      </c>
      <c r="C8" s="704">
        <v>2.6</v>
      </c>
      <c r="D8" s="704">
        <v>2.9</v>
      </c>
      <c r="E8" s="704">
        <v>1.5</v>
      </c>
      <c r="F8" s="704">
        <v>2.2000000000000002</v>
      </c>
      <c r="G8" s="704">
        <v>2.9</v>
      </c>
      <c r="H8" s="704">
        <v>2.4</v>
      </c>
    </row>
    <row r="9" spans="2:8" ht="16.5" thickBot="1" x14ac:dyDescent="0.3">
      <c r="B9" s="1242" t="s">
        <v>230</v>
      </c>
      <c r="C9" s="704">
        <v>1.4</v>
      </c>
      <c r="D9" s="704">
        <v>2.1</v>
      </c>
      <c r="E9" s="704">
        <v>1.9</v>
      </c>
      <c r="F9" s="704">
        <v>2.5</v>
      </c>
      <c r="G9" s="704">
        <v>1.9</v>
      </c>
      <c r="H9" s="704">
        <v>1.2</v>
      </c>
    </row>
    <row r="10" spans="2:8" ht="16.5" thickBot="1" x14ac:dyDescent="0.3">
      <c r="B10" s="1242" t="s">
        <v>182</v>
      </c>
      <c r="C10" s="704">
        <v>1.8</v>
      </c>
      <c r="D10" s="704">
        <v>2.4</v>
      </c>
      <c r="E10" s="704">
        <v>2.1</v>
      </c>
      <c r="F10" s="704">
        <v>2.7</v>
      </c>
      <c r="G10" s="704">
        <v>2.1</v>
      </c>
      <c r="H10" s="704">
        <v>1.5</v>
      </c>
    </row>
    <row r="11" spans="2:8" ht="16.5" thickBot="1" x14ac:dyDescent="0.3">
      <c r="B11" s="1242" t="s">
        <v>231</v>
      </c>
      <c r="C11" s="704">
        <v>3</v>
      </c>
      <c r="D11" s="704">
        <v>2.2999999999999998</v>
      </c>
      <c r="E11" s="704">
        <v>3.1</v>
      </c>
      <c r="F11" s="704">
        <v>4.8</v>
      </c>
      <c r="G11" s="704">
        <v>4.0999999999999996</v>
      </c>
      <c r="H11" s="704">
        <v>2.5</v>
      </c>
    </row>
    <row r="12" spans="2:8" ht="16.5" thickBot="1" x14ac:dyDescent="0.3">
      <c r="B12" s="1242" t="s">
        <v>232</v>
      </c>
      <c r="C12" s="704">
        <v>-0.1</v>
      </c>
      <c r="D12" s="704">
        <v>2.4</v>
      </c>
      <c r="E12" s="704">
        <v>3.5</v>
      </c>
      <c r="F12" s="704">
        <v>3.1</v>
      </c>
      <c r="G12" s="704">
        <v>2.7</v>
      </c>
      <c r="H12" s="704">
        <v>2.9</v>
      </c>
    </row>
    <row r="13" spans="2:8" ht="16.5" thickBot="1" x14ac:dyDescent="0.3">
      <c r="B13" s="1242" t="s">
        <v>233</v>
      </c>
      <c r="C13" s="704">
        <v>-1.6</v>
      </c>
      <c r="D13" s="704">
        <v>1.8</v>
      </c>
      <c r="E13" s="704">
        <v>3.3</v>
      </c>
      <c r="F13" s="704">
        <v>2.1</v>
      </c>
      <c r="G13" s="704">
        <v>4.3</v>
      </c>
      <c r="H13" s="704">
        <v>3.5</v>
      </c>
    </row>
    <row r="14" spans="2:8" ht="16.149999999999999" customHeight="1" thickBot="1" x14ac:dyDescent="0.3">
      <c r="B14" s="1242" t="s">
        <v>234</v>
      </c>
      <c r="C14" s="704">
        <v>1.2</v>
      </c>
      <c r="D14" s="704">
        <v>3.1</v>
      </c>
      <c r="E14" s="704">
        <v>3.2</v>
      </c>
      <c r="F14" s="704">
        <v>3.1</v>
      </c>
      <c r="G14" s="704">
        <v>3.6</v>
      </c>
      <c r="H14" s="704">
        <v>2.8</v>
      </c>
    </row>
    <row r="15" spans="2:8" ht="16.5" thickBot="1" x14ac:dyDescent="0.3">
      <c r="B15" s="932" t="s">
        <v>235</v>
      </c>
      <c r="C15" s="933"/>
      <c r="D15" s="933"/>
      <c r="E15" s="933"/>
      <c r="F15" s="933"/>
      <c r="G15" s="933"/>
      <c r="H15" s="934"/>
    </row>
    <row r="16" spans="2:8" ht="16.5" thickBot="1" x14ac:dyDescent="0.3">
      <c r="B16" s="1241" t="s">
        <v>229</v>
      </c>
      <c r="C16" s="704">
        <v>1.6</v>
      </c>
      <c r="D16" s="704">
        <v>0.1</v>
      </c>
      <c r="E16" s="704">
        <v>1.3</v>
      </c>
      <c r="F16" s="704">
        <v>2.1</v>
      </c>
      <c r="G16" s="704">
        <v>1.9</v>
      </c>
      <c r="H16" s="704">
        <v>2.2999999999999998</v>
      </c>
    </row>
    <row r="17" spans="2:8" ht="16.5" thickBot="1" x14ac:dyDescent="0.3">
      <c r="B17" s="1242" t="s">
        <v>230</v>
      </c>
      <c r="C17" s="704">
        <v>0.4</v>
      </c>
      <c r="D17" s="704">
        <v>0.2</v>
      </c>
      <c r="E17" s="704">
        <v>0.2</v>
      </c>
      <c r="F17" s="704">
        <v>1.4</v>
      </c>
      <c r="G17" s="704">
        <v>1.7</v>
      </c>
      <c r="H17" s="704">
        <v>1.8</v>
      </c>
    </row>
    <row r="18" spans="2:8" ht="16.149999999999999" customHeight="1" thickBot="1" x14ac:dyDescent="0.3">
      <c r="B18" s="1242" t="s">
        <v>234</v>
      </c>
      <c r="C18" s="704">
        <v>-0.9</v>
      </c>
      <c r="D18" s="704">
        <v>-1</v>
      </c>
      <c r="E18" s="704">
        <v>-1.6</v>
      </c>
      <c r="F18" s="704">
        <v>0.8</v>
      </c>
      <c r="G18" s="704">
        <v>1.4</v>
      </c>
      <c r="H18" s="704">
        <v>1.1000000000000001</v>
      </c>
    </row>
    <row r="19" spans="2:8" ht="16.5" thickBot="1" x14ac:dyDescent="0.3">
      <c r="B19" s="932" t="s">
        <v>236</v>
      </c>
      <c r="C19" s="933"/>
      <c r="D19" s="933"/>
      <c r="E19" s="933"/>
      <c r="F19" s="933"/>
      <c r="G19" s="933"/>
      <c r="H19" s="934"/>
    </row>
    <row r="20" spans="2:8" ht="26.25" customHeight="1" thickBot="1" x14ac:dyDescent="0.3">
      <c r="B20" s="703" t="s">
        <v>237</v>
      </c>
      <c r="C20" s="704">
        <v>0.18</v>
      </c>
      <c r="D20" s="704">
        <v>-0.05</v>
      </c>
      <c r="E20" s="704">
        <v>-0.22</v>
      </c>
      <c r="F20" s="704">
        <v>-0.27</v>
      </c>
      <c r="G20" s="704">
        <v>-0.25</v>
      </c>
      <c r="H20" s="704">
        <v>-0.35</v>
      </c>
    </row>
    <row r="21" spans="2:8" ht="30.75" customHeight="1" thickBot="1" x14ac:dyDescent="0.3">
      <c r="B21" s="703" t="s">
        <v>238</v>
      </c>
      <c r="C21" s="704">
        <v>0.59</v>
      </c>
      <c r="D21" s="704">
        <v>0.55000000000000004</v>
      </c>
      <c r="E21" s="704">
        <v>0.25</v>
      </c>
      <c r="F21" s="704">
        <v>0.3</v>
      </c>
      <c r="G21" s="704">
        <v>0.19</v>
      </c>
      <c r="H21" s="704">
        <v>-0.3</v>
      </c>
    </row>
    <row r="22" spans="2:8" ht="34.5" customHeight="1" thickBot="1" x14ac:dyDescent="0.3">
      <c r="B22" s="703" t="s">
        <v>239</v>
      </c>
      <c r="C22" s="704">
        <v>1.99</v>
      </c>
      <c r="D22" s="704">
        <v>1.58</v>
      </c>
      <c r="E22" s="704">
        <v>1.89</v>
      </c>
      <c r="F22" s="704">
        <v>1.8</v>
      </c>
      <c r="G22" s="704">
        <v>2.98</v>
      </c>
      <c r="H22" s="704">
        <v>1.37</v>
      </c>
    </row>
    <row r="23" spans="2:8" x14ac:dyDescent="0.25">
      <c r="B23" s="339"/>
      <c r="C23" s="369"/>
      <c r="D23" s="369"/>
      <c r="E23" s="369"/>
      <c r="F23" s="369"/>
      <c r="G23" s="369"/>
      <c r="H23" s="369"/>
    </row>
    <row r="24" spans="2:8" x14ac:dyDescent="0.25">
      <c r="B24" s="938" t="s">
        <v>240</v>
      </c>
      <c r="C24" s="938"/>
      <c r="D24" s="938"/>
      <c r="E24" s="938"/>
      <c r="F24" s="938"/>
      <c r="G24" s="938"/>
      <c r="H24" s="938"/>
    </row>
    <row r="25" spans="2:8" ht="27.75" customHeight="1" x14ac:dyDescent="0.25">
      <c r="B25" s="931" t="s">
        <v>241</v>
      </c>
      <c r="C25" s="931"/>
      <c r="D25" s="931"/>
      <c r="E25" s="931"/>
      <c r="F25" s="931"/>
      <c r="G25" s="931"/>
      <c r="H25" s="931"/>
    </row>
    <row r="26" spans="2:8" x14ac:dyDescent="0.25">
      <c r="B26" s="401" t="s">
        <v>242</v>
      </c>
    </row>
  </sheetData>
  <mergeCells count="6">
    <mergeCell ref="B25:H25"/>
    <mergeCell ref="B7:H7"/>
    <mergeCell ref="B15:H15"/>
    <mergeCell ref="B19:H19"/>
    <mergeCell ref="B5:H5"/>
    <mergeCell ref="B24:H24"/>
  </mergeCells>
  <hyperlinks>
    <hyperlink ref="B24" r:id="rId1" display="https://www.euribor-rates.eu/euribor-rates-by-year.asp"/>
    <hyperlink ref="B25" r:id="rId2" display="https://ec.europa.eu/eurostat/data/database"/>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3"/>
  <sheetViews>
    <sheetView workbookViewId="0">
      <selection activeCell="C7" sqref="C7"/>
    </sheetView>
  </sheetViews>
  <sheetFormatPr defaultRowHeight="15" x14ac:dyDescent="0.25"/>
  <cols>
    <col min="2" max="2" width="31.42578125" customWidth="1"/>
    <col min="3" max="3" width="17" customWidth="1"/>
    <col min="4" max="4" width="13.28515625" customWidth="1"/>
    <col min="5" max="5" width="18.7109375" customWidth="1"/>
    <col min="6" max="6" width="12.28515625" customWidth="1"/>
    <col min="7" max="7" width="16.28515625" customWidth="1"/>
    <col min="8" max="8" width="13" customWidth="1"/>
    <col min="9" max="9" width="12.28515625" customWidth="1"/>
    <col min="10" max="10" width="14.28515625" customWidth="1"/>
  </cols>
  <sheetData>
    <row r="1" spans="2:12" ht="15.75" x14ac:dyDescent="0.25">
      <c r="B1" s="5"/>
      <c r="C1" s="5"/>
      <c r="D1" s="5"/>
      <c r="E1" s="5"/>
      <c r="F1" s="5"/>
      <c r="G1" s="5"/>
      <c r="H1" s="5"/>
      <c r="I1" s="5"/>
      <c r="J1" s="5"/>
    </row>
    <row r="2" spans="2:12" ht="16.5" thickBot="1" x14ac:dyDescent="0.3">
      <c r="B2" s="4" t="s">
        <v>23</v>
      </c>
      <c r="C2" s="5"/>
      <c r="D2" s="5"/>
      <c r="E2" s="5"/>
      <c r="F2" s="5"/>
      <c r="G2" s="5"/>
      <c r="H2" s="5"/>
      <c r="I2" s="5"/>
      <c r="J2" s="405" t="s">
        <v>254</v>
      </c>
    </row>
    <row r="3" spans="2:12" ht="19.899999999999999" customHeight="1" thickBot="1" x14ac:dyDescent="0.3">
      <c r="B3" s="977" t="s">
        <v>312</v>
      </c>
      <c r="C3" s="978"/>
      <c r="D3" s="978"/>
      <c r="E3" s="978"/>
      <c r="F3" s="978"/>
      <c r="G3" s="978"/>
      <c r="H3" s="978"/>
      <c r="I3" s="978"/>
      <c r="J3" s="979"/>
    </row>
    <row r="4" spans="2:12" ht="16.5" thickBot="1" x14ac:dyDescent="0.3">
      <c r="B4" s="980" t="s">
        <v>280</v>
      </c>
      <c r="C4" s="982" t="s">
        <v>0</v>
      </c>
      <c r="D4" s="982"/>
      <c r="E4" s="982" t="s">
        <v>1</v>
      </c>
      <c r="F4" s="982"/>
      <c r="G4" s="982" t="s">
        <v>132</v>
      </c>
      <c r="H4" s="982"/>
      <c r="I4" s="982" t="s">
        <v>139</v>
      </c>
      <c r="J4" s="983"/>
    </row>
    <row r="5" spans="2:12" ht="16.5" thickBot="1" x14ac:dyDescent="0.3">
      <c r="B5" s="981"/>
      <c r="C5" s="915" t="s">
        <v>259</v>
      </c>
      <c r="D5" s="457" t="s">
        <v>260</v>
      </c>
      <c r="E5" s="915" t="s">
        <v>259</v>
      </c>
      <c r="F5" s="915" t="s">
        <v>260</v>
      </c>
      <c r="G5" s="915" t="s">
        <v>259</v>
      </c>
      <c r="H5" s="915" t="s">
        <v>260</v>
      </c>
      <c r="I5" s="457" t="s">
        <v>4</v>
      </c>
      <c r="J5" s="456" t="s">
        <v>5</v>
      </c>
    </row>
    <row r="6" spans="2:12" ht="16.5" thickBot="1" x14ac:dyDescent="0.3">
      <c r="B6" s="458">
        <v>1</v>
      </c>
      <c r="C6" s="454">
        <v>2</v>
      </c>
      <c r="D6" s="454">
        <v>3</v>
      </c>
      <c r="E6" s="454">
        <v>4</v>
      </c>
      <c r="F6" s="454">
        <v>5</v>
      </c>
      <c r="G6" s="454">
        <v>6</v>
      </c>
      <c r="H6" s="454">
        <v>7</v>
      </c>
      <c r="I6" s="454">
        <v>8</v>
      </c>
      <c r="J6" s="455">
        <v>9</v>
      </c>
    </row>
    <row r="7" spans="2:12" ht="15.75" x14ac:dyDescent="0.25">
      <c r="B7" s="1245" t="s">
        <v>313</v>
      </c>
      <c r="C7" s="63">
        <v>800215</v>
      </c>
      <c r="D7" s="224">
        <f>C7/C$12*100</f>
        <v>13.809515098718409</v>
      </c>
      <c r="E7" s="63">
        <v>910481</v>
      </c>
      <c r="F7" s="224">
        <f>E7/E$12*100</f>
        <v>13.813758730121162</v>
      </c>
      <c r="G7" s="67">
        <v>1004445</v>
      </c>
      <c r="H7" s="225">
        <f>G7/G$12*100</f>
        <v>13.144484706676771</v>
      </c>
      <c r="I7" s="130">
        <f>E7/C7*100</f>
        <v>113.77954674681179</v>
      </c>
      <c r="J7" s="178">
        <f>G7/E7*100</f>
        <v>110.32025929151735</v>
      </c>
    </row>
    <row r="8" spans="2:12" ht="15.75" x14ac:dyDescent="0.25">
      <c r="B8" s="1245" t="s">
        <v>314</v>
      </c>
      <c r="C8" s="691">
        <v>3823980</v>
      </c>
      <c r="D8" s="224">
        <f t="shared" ref="D8:D11" si="0">C8/C$12*100</f>
        <v>65.991401744777605</v>
      </c>
      <c r="E8" s="459">
        <v>4002281</v>
      </c>
      <c r="F8" s="224">
        <f t="shared" ref="F8:F11" si="1">E8/E$12*100</f>
        <v>60.722347972278442</v>
      </c>
      <c r="G8" s="66">
        <v>4329659</v>
      </c>
      <c r="H8" s="225">
        <f>G8/G$12*100</f>
        <v>56.65928598442467</v>
      </c>
      <c r="I8" s="130">
        <f t="shared" ref="I8:I11" si="2">E8/C8*100</f>
        <v>104.6627074409385</v>
      </c>
      <c r="J8" s="178">
        <f t="shared" ref="J8:J12" si="3">G8/E8*100</f>
        <v>108.17978547733156</v>
      </c>
    </row>
    <row r="9" spans="2:12" ht="33.75" customHeight="1" x14ac:dyDescent="0.25">
      <c r="B9" s="1245" t="s">
        <v>315</v>
      </c>
      <c r="C9" s="691">
        <v>41411</v>
      </c>
      <c r="D9" s="224">
        <f t="shared" si="0"/>
        <v>0.71464022763010937</v>
      </c>
      <c r="E9" s="459">
        <v>38746</v>
      </c>
      <c r="F9" s="224">
        <f t="shared" si="1"/>
        <v>0.58785180114387281</v>
      </c>
      <c r="G9" s="66">
        <v>48611</v>
      </c>
      <c r="H9" s="225">
        <f>G9/G$12*100</f>
        <v>0.63613890862741551</v>
      </c>
      <c r="I9" s="130">
        <f t="shared" si="2"/>
        <v>93.564511844678961</v>
      </c>
      <c r="J9" s="178">
        <f t="shared" si="3"/>
        <v>125.46069271666754</v>
      </c>
    </row>
    <row r="10" spans="2:12" ht="31.5" x14ac:dyDescent="0.25">
      <c r="B10" s="1245" t="s">
        <v>316</v>
      </c>
      <c r="C10" s="691">
        <v>1127877</v>
      </c>
      <c r="D10" s="224">
        <f t="shared" si="0"/>
        <v>19.464062109554582</v>
      </c>
      <c r="E10" s="459">
        <v>1639544</v>
      </c>
      <c r="F10" s="224">
        <f t="shared" si="1"/>
        <v>24.875055320668711</v>
      </c>
      <c r="G10" s="66">
        <v>2258758</v>
      </c>
      <c r="H10" s="225">
        <f>G10/G$12*100</f>
        <v>29.558821027616052</v>
      </c>
      <c r="I10" s="130">
        <f t="shared" si="2"/>
        <v>145.36549641494597</v>
      </c>
      <c r="J10" s="178">
        <f t="shared" si="3"/>
        <v>137.76745241359794</v>
      </c>
      <c r="L10" s="322"/>
    </row>
    <row r="11" spans="2:12" ht="16.5" thickBot="1" x14ac:dyDescent="0.3">
      <c r="B11" s="1246" t="s">
        <v>317</v>
      </c>
      <c r="C11" s="691">
        <v>1181</v>
      </c>
      <c r="D11" s="224">
        <f t="shared" si="0"/>
        <v>2.0380819319290991E-2</v>
      </c>
      <c r="E11" s="459">
        <v>65</v>
      </c>
      <c r="F11" s="224">
        <f t="shared" si="1"/>
        <v>9.8617578780652807E-4</v>
      </c>
      <c r="G11" s="66">
        <v>97</v>
      </c>
      <c r="H11" s="225">
        <f>G11/G$12*100</f>
        <v>1.269372655095746E-3</v>
      </c>
      <c r="I11" s="130">
        <f t="shared" si="2"/>
        <v>5.5038103302286201</v>
      </c>
      <c r="J11" s="178">
        <f t="shared" si="3"/>
        <v>149.23076923076923</v>
      </c>
    </row>
    <row r="12" spans="2:12" ht="19.899999999999999" customHeight="1" thickBot="1" x14ac:dyDescent="0.3">
      <c r="B12" s="1247" t="s">
        <v>318</v>
      </c>
      <c r="C12" s="460">
        <f t="shared" ref="C12:H12" si="4">SUM(C7:C11)</f>
        <v>5794664</v>
      </c>
      <c r="D12" s="223">
        <f t="shared" si="4"/>
        <v>100</v>
      </c>
      <c r="E12" s="460">
        <f t="shared" si="4"/>
        <v>6591117</v>
      </c>
      <c r="F12" s="223">
        <f t="shared" si="4"/>
        <v>99.999999999999986</v>
      </c>
      <c r="G12" s="175">
        <f t="shared" si="4"/>
        <v>7641570</v>
      </c>
      <c r="H12" s="323">
        <f t="shared" si="4"/>
        <v>100.00000000000001</v>
      </c>
      <c r="I12" s="223">
        <f>E12/C12*100</f>
        <v>113.74459330169964</v>
      </c>
      <c r="J12" s="212">
        <f t="shared" si="3"/>
        <v>115.93740484351893</v>
      </c>
    </row>
    <row r="13" spans="2:12" ht="15.75" x14ac:dyDescent="0.25">
      <c r="B13" s="5"/>
      <c r="C13" s="5"/>
      <c r="D13" s="5"/>
      <c r="E13" s="5"/>
      <c r="F13" s="5"/>
      <c r="G13" s="5"/>
      <c r="H13" s="5"/>
      <c r="I13" s="5"/>
      <c r="J13" s="5"/>
    </row>
  </sheetData>
  <mergeCells count="6">
    <mergeCell ref="B3:J3"/>
    <mergeCell ref="B4:B5"/>
    <mergeCell ref="C4:D4"/>
    <mergeCell ref="E4:F4"/>
    <mergeCell ref="G4:H4"/>
    <mergeCell ref="I4:J4"/>
  </mergeCells>
  <pageMargins left="0.7" right="0.7" top="0.75" bottom="0.75" header="0.3" footer="0.3"/>
  <pageSetup orientation="portrait" r:id="rId1"/>
  <ignoredErrors>
    <ignoredError sqref="C9 C11 E9 E11" numberStoredAsText="1"/>
    <ignoredError sqref="G12 C12 E12"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7"/>
  <sheetViews>
    <sheetView topLeftCell="A4" workbookViewId="0">
      <selection activeCell="E11" sqref="E11"/>
    </sheetView>
  </sheetViews>
  <sheetFormatPr defaultRowHeight="15" x14ac:dyDescent="0.25"/>
  <cols>
    <col min="2" max="2" width="26.7109375" customWidth="1"/>
    <col min="3" max="3" width="16.7109375" customWidth="1"/>
    <col min="4" max="4" width="13.28515625" customWidth="1"/>
    <col min="5" max="5" width="16" customWidth="1"/>
    <col min="6" max="6" width="13.28515625" customWidth="1"/>
    <col min="7" max="7" width="17.7109375" customWidth="1"/>
    <col min="8" max="8" width="13.7109375" customWidth="1"/>
    <col min="9" max="9" width="14.28515625" customWidth="1"/>
    <col min="10" max="10" width="14.7109375" customWidth="1"/>
  </cols>
  <sheetData>
    <row r="2" spans="2:11" ht="15.75" x14ac:dyDescent="0.25">
      <c r="B2" s="5"/>
      <c r="C2" s="5"/>
      <c r="D2" s="5"/>
      <c r="E2" s="5"/>
      <c r="F2" s="5"/>
      <c r="G2" s="5"/>
      <c r="H2" s="5"/>
      <c r="I2" s="5"/>
      <c r="J2" s="5"/>
    </row>
    <row r="3" spans="2:11" ht="15.75" x14ac:dyDescent="0.25">
      <c r="B3" s="5"/>
      <c r="C3" s="5"/>
      <c r="D3" s="5"/>
      <c r="E3" s="5"/>
      <c r="F3" s="5"/>
      <c r="G3" s="5"/>
      <c r="H3" s="5"/>
      <c r="I3" s="5"/>
      <c r="J3" s="5"/>
    </row>
    <row r="4" spans="2:11" ht="16.5" thickBot="1" x14ac:dyDescent="0.3">
      <c r="B4" s="19" t="s">
        <v>25</v>
      </c>
      <c r="C4" s="5"/>
      <c r="D4" s="5"/>
      <c r="E4" s="5"/>
      <c r="F4" s="5"/>
      <c r="G4" s="5"/>
      <c r="H4" s="5"/>
      <c r="I4" s="5"/>
      <c r="J4" s="405" t="s">
        <v>254</v>
      </c>
    </row>
    <row r="5" spans="2:11" ht="19.899999999999999" customHeight="1" thickBot="1" x14ac:dyDescent="0.3">
      <c r="B5" s="977" t="s">
        <v>319</v>
      </c>
      <c r="C5" s="978"/>
      <c r="D5" s="978"/>
      <c r="E5" s="978"/>
      <c r="F5" s="978"/>
      <c r="G5" s="978"/>
      <c r="H5" s="978"/>
      <c r="I5" s="978"/>
      <c r="J5" s="979"/>
    </row>
    <row r="6" spans="2:11" ht="16.5" thickBot="1" x14ac:dyDescent="0.3">
      <c r="B6" s="986" t="s">
        <v>326</v>
      </c>
      <c r="C6" s="989" t="s">
        <v>0</v>
      </c>
      <c r="D6" s="989"/>
      <c r="E6" s="989" t="s">
        <v>1</v>
      </c>
      <c r="F6" s="989"/>
      <c r="G6" s="989" t="s">
        <v>132</v>
      </c>
      <c r="H6" s="989"/>
      <c r="I6" s="989" t="s">
        <v>139</v>
      </c>
      <c r="J6" s="990"/>
    </row>
    <row r="7" spans="2:11" ht="16.5" thickBot="1" x14ac:dyDescent="0.3">
      <c r="B7" s="987"/>
      <c r="C7" s="991" t="s">
        <v>259</v>
      </c>
      <c r="D7" s="373" t="s">
        <v>260</v>
      </c>
      <c r="E7" s="991" t="s">
        <v>259</v>
      </c>
      <c r="F7" s="910" t="s">
        <v>260</v>
      </c>
      <c r="G7" s="991" t="s">
        <v>259</v>
      </c>
      <c r="H7" s="910" t="s">
        <v>260</v>
      </c>
      <c r="I7" s="993" t="s">
        <v>4</v>
      </c>
      <c r="J7" s="984" t="s">
        <v>5</v>
      </c>
    </row>
    <row r="8" spans="2:11" ht="16.5" hidden="1" customHeight="1" thickBot="1" x14ac:dyDescent="0.3">
      <c r="B8" s="988"/>
      <c r="C8" s="992"/>
      <c r="D8" s="374" t="s">
        <v>24</v>
      </c>
      <c r="E8" s="992"/>
      <c r="F8" s="911" t="s">
        <v>24</v>
      </c>
      <c r="G8" s="992"/>
      <c r="H8" s="911" t="s">
        <v>24</v>
      </c>
      <c r="I8" s="994"/>
      <c r="J8" s="985"/>
    </row>
    <row r="9" spans="2:11" ht="16.5" thickBot="1" x14ac:dyDescent="0.3">
      <c r="B9" s="375">
        <v>1</v>
      </c>
      <c r="C9" s="371">
        <v>2</v>
      </c>
      <c r="D9" s="371">
        <v>3</v>
      </c>
      <c r="E9" s="371">
        <v>4</v>
      </c>
      <c r="F9" s="371">
        <v>5</v>
      </c>
      <c r="G9" s="371">
        <v>6</v>
      </c>
      <c r="H9" s="371">
        <v>7</v>
      </c>
      <c r="I9" s="371">
        <v>8</v>
      </c>
      <c r="J9" s="372">
        <v>9</v>
      </c>
    </row>
    <row r="10" spans="2:11" ht="25.15" customHeight="1" x14ac:dyDescent="0.25">
      <c r="B10" s="1249" t="s">
        <v>322</v>
      </c>
      <c r="C10" s="69">
        <v>1773</v>
      </c>
      <c r="D10" s="324">
        <f>C10/C$15*100</f>
        <v>0.14433033330294229</v>
      </c>
      <c r="E10" s="69">
        <v>5281</v>
      </c>
      <c r="F10" s="324">
        <f>E10/E$15*100</f>
        <v>0.40479033838050138</v>
      </c>
      <c r="G10" s="69">
        <v>5313</v>
      </c>
      <c r="H10" s="324">
        <f>G10/G$15*100</f>
        <v>0.36482341461806839</v>
      </c>
      <c r="I10" s="433">
        <f>E10/C10*100</f>
        <v>297.85673998871965</v>
      </c>
      <c r="J10" s="226">
        <f>G10/E10*100</f>
        <v>100.60594584359023</v>
      </c>
    </row>
    <row r="11" spans="2:11" ht="22.9" customHeight="1" x14ac:dyDescent="0.25">
      <c r="B11" s="1249" t="s">
        <v>323</v>
      </c>
      <c r="C11" s="68">
        <f>SUM(C12:C14)</f>
        <v>1226659</v>
      </c>
      <c r="D11" s="324">
        <f t="shared" ref="D11:D14" si="0">C11/C$15*100</f>
        <v>99.855669666697054</v>
      </c>
      <c r="E11" s="68">
        <f>SUM(E12:E14)</f>
        <v>1299345</v>
      </c>
      <c r="F11" s="324">
        <f t="shared" ref="F11:F14" si="1">E11/E$15*100</f>
        <v>99.595209661619492</v>
      </c>
      <c r="G11" s="68">
        <f>SUM(G12:G14)</f>
        <v>1451008</v>
      </c>
      <c r="H11" s="324">
        <f t="shared" ref="H11:H14" si="2">G11/G$15*100</f>
        <v>99.635176585381942</v>
      </c>
      <c r="I11" s="433">
        <f t="shared" ref="I11:I14" si="3">E11/C11*100</f>
        <v>105.92552616497331</v>
      </c>
      <c r="J11" s="226">
        <f t="shared" ref="J11:J15" si="4">G11/E11*100</f>
        <v>111.67226564153476</v>
      </c>
    </row>
    <row r="12" spans="2:11" ht="31.5" x14ac:dyDescent="0.25">
      <c r="B12" s="1249" t="s">
        <v>324</v>
      </c>
      <c r="C12" s="68">
        <v>751163</v>
      </c>
      <c r="D12" s="324">
        <f t="shared" si="0"/>
        <v>61.14811401852117</v>
      </c>
      <c r="E12" s="68">
        <v>619536</v>
      </c>
      <c r="F12" s="324">
        <f t="shared" si="1"/>
        <v>47.487632470915038</v>
      </c>
      <c r="G12" s="68">
        <v>747632</v>
      </c>
      <c r="H12" s="324">
        <f t="shared" si="2"/>
        <v>51.337033524889087</v>
      </c>
      <c r="I12" s="433">
        <f t="shared" si="3"/>
        <v>82.476905811388477</v>
      </c>
      <c r="J12" s="226">
        <f t="shared" si="4"/>
        <v>120.67611890188788</v>
      </c>
    </row>
    <row r="13" spans="2:11" ht="29.25" customHeight="1" x14ac:dyDescent="0.25">
      <c r="B13" s="1249" t="s">
        <v>325</v>
      </c>
      <c r="C13" s="68">
        <v>400855</v>
      </c>
      <c r="D13" s="324">
        <f t="shared" si="0"/>
        <v>32.631435846672829</v>
      </c>
      <c r="E13" s="68">
        <v>533666</v>
      </c>
      <c r="F13" s="324">
        <f t="shared" si="1"/>
        <v>40.905669517547558</v>
      </c>
      <c r="G13" s="68">
        <v>549649</v>
      </c>
      <c r="H13" s="324">
        <f t="shared" si="2"/>
        <v>37.742297199587178</v>
      </c>
      <c r="I13" s="433">
        <f t="shared" si="3"/>
        <v>133.13193049855934</v>
      </c>
      <c r="J13" s="226">
        <f t="shared" si="4"/>
        <v>102.99494440342836</v>
      </c>
    </row>
    <row r="14" spans="2:11" ht="21.6" customHeight="1" x14ac:dyDescent="0.25">
      <c r="B14" s="189" t="s">
        <v>321</v>
      </c>
      <c r="C14" s="68">
        <v>74641</v>
      </c>
      <c r="D14" s="324">
        <f t="shared" si="0"/>
        <v>6.0761198015030544</v>
      </c>
      <c r="E14" s="68">
        <v>146143</v>
      </c>
      <c r="F14" s="324">
        <f t="shared" si="1"/>
        <v>11.201907673156905</v>
      </c>
      <c r="G14" s="68">
        <v>153727</v>
      </c>
      <c r="H14" s="324">
        <f t="shared" si="2"/>
        <v>10.555845860905666</v>
      </c>
      <c r="I14" s="433">
        <f t="shared" si="3"/>
        <v>195.79453651478408</v>
      </c>
      <c r="J14" s="226">
        <f t="shared" si="4"/>
        <v>105.1894377424851</v>
      </c>
    </row>
    <row r="15" spans="2:11" ht="16.5" thickBot="1" x14ac:dyDescent="0.3">
      <c r="B15" s="190" t="s">
        <v>258</v>
      </c>
      <c r="C15" s="183">
        <f t="shared" ref="C15:H15" si="5">C10+C11</f>
        <v>1228432</v>
      </c>
      <c r="D15" s="184">
        <f t="shared" si="5"/>
        <v>100</v>
      </c>
      <c r="E15" s="183">
        <f t="shared" si="5"/>
        <v>1304626</v>
      </c>
      <c r="F15" s="184">
        <f t="shared" si="5"/>
        <v>100</v>
      </c>
      <c r="G15" s="183">
        <f t="shared" si="5"/>
        <v>1456321</v>
      </c>
      <c r="H15" s="184">
        <f t="shared" si="5"/>
        <v>100.00000000000001</v>
      </c>
      <c r="I15" s="434">
        <f>E15/C15*100</f>
        <v>106.20254112559751</v>
      </c>
      <c r="J15" s="227">
        <f t="shared" si="4"/>
        <v>111.62747024817841</v>
      </c>
      <c r="K15" s="322"/>
    </row>
    <row r="16" spans="2:11" ht="15.75" x14ac:dyDescent="0.25">
      <c r="B16" s="5"/>
      <c r="C16" s="5"/>
      <c r="D16" s="5"/>
      <c r="E16" s="5"/>
      <c r="F16" s="5"/>
      <c r="G16" s="5"/>
      <c r="H16" s="5"/>
      <c r="I16" s="5"/>
      <c r="J16" s="5"/>
    </row>
    <row r="17" spans="2:10" ht="15.75" x14ac:dyDescent="0.25">
      <c r="B17" s="1248" t="s">
        <v>320</v>
      </c>
      <c r="C17" s="5"/>
      <c r="D17" s="5"/>
      <c r="E17" s="5"/>
      <c r="F17" s="5"/>
      <c r="G17" s="5"/>
      <c r="H17" s="5"/>
      <c r="I17" s="5"/>
      <c r="J17" s="5"/>
    </row>
  </sheetData>
  <mergeCells count="11">
    <mergeCell ref="J7:J8"/>
    <mergeCell ref="B5:J5"/>
    <mergeCell ref="B6:B8"/>
    <mergeCell ref="C6:D6"/>
    <mergeCell ref="E6:F6"/>
    <mergeCell ref="G6:H6"/>
    <mergeCell ref="I6:J6"/>
    <mergeCell ref="C7:C8"/>
    <mergeCell ref="E7:E8"/>
    <mergeCell ref="G7:G8"/>
    <mergeCell ref="I7:I8"/>
  </mergeCells>
  <pageMargins left="0.7" right="0.7" top="0.75" bottom="0.75" header="0.3" footer="0.3"/>
  <pageSetup orientation="portrait" r:id="rId1"/>
  <ignoredErrors>
    <ignoredError sqref="E10 C12:C14 L15 K10:L14 E12:E14" numberStoredAsText="1"/>
    <ignoredError sqref="D11:G11"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J14"/>
  <sheetViews>
    <sheetView workbookViewId="0">
      <selection activeCell="E12" sqref="E12"/>
    </sheetView>
  </sheetViews>
  <sheetFormatPr defaultRowHeight="15" x14ac:dyDescent="0.25"/>
  <cols>
    <col min="2" max="2" width="41.42578125" customWidth="1"/>
    <col min="3" max="3" width="16.7109375" customWidth="1"/>
    <col min="4" max="4" width="12.28515625" customWidth="1"/>
    <col min="5" max="5" width="15.28515625" customWidth="1"/>
    <col min="6" max="6" width="11.7109375" customWidth="1"/>
    <col min="7" max="7" width="14.7109375" customWidth="1"/>
    <col min="8" max="8" width="13.28515625" customWidth="1"/>
    <col min="9" max="9" width="12.7109375" customWidth="1"/>
    <col min="10" max="10" width="13.28515625" customWidth="1"/>
  </cols>
  <sheetData>
    <row r="3" spans="2:10" ht="16.5" thickBot="1" x14ac:dyDescent="0.3">
      <c r="J3" s="405" t="s">
        <v>254</v>
      </c>
    </row>
    <row r="4" spans="2:10" ht="19.899999999999999" customHeight="1" thickBot="1" x14ac:dyDescent="0.3">
      <c r="B4" s="977" t="s">
        <v>327</v>
      </c>
      <c r="C4" s="978"/>
      <c r="D4" s="978"/>
      <c r="E4" s="978"/>
      <c r="F4" s="978"/>
      <c r="G4" s="978"/>
      <c r="H4" s="978"/>
      <c r="I4" s="978"/>
      <c r="J4" s="979"/>
    </row>
    <row r="5" spans="2:10" ht="16.5" thickBot="1" x14ac:dyDescent="0.3">
      <c r="B5" s="878" t="s">
        <v>326</v>
      </c>
      <c r="C5" s="989" t="s">
        <v>0</v>
      </c>
      <c r="D5" s="989"/>
      <c r="E5" s="989" t="s">
        <v>1</v>
      </c>
      <c r="F5" s="989"/>
      <c r="G5" s="989" t="s">
        <v>132</v>
      </c>
      <c r="H5" s="989"/>
      <c r="I5" s="989" t="s">
        <v>139</v>
      </c>
      <c r="J5" s="990"/>
    </row>
    <row r="6" spans="2:10" ht="16.5" thickBot="1" x14ac:dyDescent="0.3">
      <c r="B6" s="879"/>
      <c r="C6" s="849" t="s">
        <v>259</v>
      </c>
      <c r="D6" s="849" t="s">
        <v>260</v>
      </c>
      <c r="E6" s="910" t="s">
        <v>259</v>
      </c>
      <c r="F6" s="910" t="s">
        <v>260</v>
      </c>
      <c r="G6" s="910" t="s">
        <v>259</v>
      </c>
      <c r="H6" s="910" t="s">
        <v>260</v>
      </c>
      <c r="I6" s="850" t="s">
        <v>4</v>
      </c>
      <c r="J6" s="848" t="s">
        <v>5</v>
      </c>
    </row>
    <row r="7" spans="2:10" ht="16.5" thickBot="1" x14ac:dyDescent="0.3">
      <c r="B7" s="221">
        <v>1</v>
      </c>
      <c r="C7" s="217">
        <v>2</v>
      </c>
      <c r="D7" s="217">
        <v>3</v>
      </c>
      <c r="E7" s="217">
        <v>4</v>
      </c>
      <c r="F7" s="217">
        <v>5</v>
      </c>
      <c r="G7" s="217">
        <v>6</v>
      </c>
      <c r="H7" s="217">
        <v>7</v>
      </c>
      <c r="I7" s="217">
        <v>8</v>
      </c>
      <c r="J7" s="218">
        <v>9</v>
      </c>
    </row>
    <row r="8" spans="2:10" ht="15.75" x14ac:dyDescent="0.25">
      <c r="B8" s="1250" t="s">
        <v>328</v>
      </c>
      <c r="C8" s="69">
        <f t="shared" ref="C8:H8" si="0">C9+C10</f>
        <v>587687</v>
      </c>
      <c r="D8" s="324">
        <f t="shared" si="0"/>
        <v>78.879925910018258</v>
      </c>
      <c r="E8" s="69">
        <f t="shared" si="0"/>
        <v>436164</v>
      </c>
      <c r="F8" s="324">
        <f t="shared" si="0"/>
        <v>71.32001981820234</v>
      </c>
      <c r="G8" s="69">
        <f t="shared" si="0"/>
        <v>532147</v>
      </c>
      <c r="H8" s="324">
        <f t="shared" si="0"/>
        <v>72.575132699431023</v>
      </c>
      <c r="I8" s="433">
        <f>E8/C8*100</f>
        <v>74.217057719500346</v>
      </c>
      <c r="J8" s="226">
        <f>G8/E8*100</f>
        <v>122.00617199035226</v>
      </c>
    </row>
    <row r="9" spans="2:10" ht="15.75" x14ac:dyDescent="0.25">
      <c r="B9" s="1250" t="s">
        <v>329</v>
      </c>
      <c r="C9" s="68">
        <v>99949</v>
      </c>
      <c r="D9" s="324">
        <f t="shared" ref="D9:D13" si="1">C9/C$14*100</f>
        <v>13.415252872329003</v>
      </c>
      <c r="E9" s="68">
        <v>35179</v>
      </c>
      <c r="F9" s="324">
        <f t="shared" ref="F9:F13" si="2">E9/E$14*100</f>
        <v>5.7523476884487019</v>
      </c>
      <c r="G9" s="68">
        <v>18921</v>
      </c>
      <c r="H9" s="324">
        <f t="shared" ref="H9:H13" si="3">G9/G$14*100</f>
        <v>2.5804788635582541</v>
      </c>
      <c r="I9" s="433">
        <f t="shared" ref="I9:I13" si="4">E9/C9*100</f>
        <v>35.196950444726809</v>
      </c>
      <c r="J9" s="226">
        <f t="shared" ref="J9:J14" si="5">G9/E9*100</f>
        <v>53.784928508485173</v>
      </c>
    </row>
    <row r="10" spans="2:10" ht="15.75" x14ac:dyDescent="0.25">
      <c r="B10" s="1250" t="s">
        <v>330</v>
      </c>
      <c r="C10" s="68">
        <v>487738</v>
      </c>
      <c r="D10" s="324">
        <f t="shared" si="1"/>
        <v>65.464673037689252</v>
      </c>
      <c r="E10" s="68">
        <v>400985</v>
      </c>
      <c r="F10" s="324">
        <f t="shared" si="2"/>
        <v>65.567672129753632</v>
      </c>
      <c r="G10" s="68">
        <v>513226</v>
      </c>
      <c r="H10" s="324">
        <f t="shared" si="3"/>
        <v>69.994653835872768</v>
      </c>
      <c r="I10" s="433">
        <f t="shared" si="4"/>
        <v>82.21319642923045</v>
      </c>
      <c r="J10" s="226">
        <f t="shared" si="5"/>
        <v>127.99132137112362</v>
      </c>
    </row>
    <row r="11" spans="2:10" ht="15.75" x14ac:dyDescent="0.25">
      <c r="B11" s="1250" t="s">
        <v>331</v>
      </c>
      <c r="C11" s="68">
        <f t="shared" ref="C11:H11" si="6">C12+C13</f>
        <v>157353</v>
      </c>
      <c r="D11" s="324">
        <f t="shared" si="6"/>
        <v>21.120074089981745</v>
      </c>
      <c r="E11" s="68">
        <f t="shared" si="6"/>
        <v>175395</v>
      </c>
      <c r="F11" s="324">
        <f t="shared" si="6"/>
        <v>28.679980181797664</v>
      </c>
      <c r="G11" s="68">
        <f t="shared" si="6"/>
        <v>201089</v>
      </c>
      <c r="H11" s="324">
        <f t="shared" si="6"/>
        <v>27.424867300568984</v>
      </c>
      <c r="I11" s="433">
        <f t="shared" si="4"/>
        <v>111.46593963890108</v>
      </c>
      <c r="J11" s="226">
        <f t="shared" si="5"/>
        <v>114.64922033125231</v>
      </c>
    </row>
    <row r="12" spans="2:10" ht="15.75" x14ac:dyDescent="0.25">
      <c r="B12" s="1250" t="s">
        <v>329</v>
      </c>
      <c r="C12" s="68">
        <v>65848</v>
      </c>
      <c r="D12" s="324">
        <f t="shared" si="1"/>
        <v>8.8381831847954473</v>
      </c>
      <c r="E12" s="68">
        <v>0</v>
      </c>
      <c r="F12" s="324">
        <f t="shared" si="2"/>
        <v>0</v>
      </c>
      <c r="G12" s="68">
        <v>0</v>
      </c>
      <c r="H12" s="324">
        <f t="shared" si="3"/>
        <v>0</v>
      </c>
      <c r="I12" s="433">
        <f t="shared" si="4"/>
        <v>0</v>
      </c>
      <c r="J12" s="226">
        <v>0</v>
      </c>
    </row>
    <row r="13" spans="2:10" ht="16.5" thickBot="1" x14ac:dyDescent="0.3">
      <c r="B13" s="1251" t="s">
        <v>332</v>
      </c>
      <c r="C13" s="68">
        <v>91505</v>
      </c>
      <c r="D13" s="324">
        <f t="shared" si="1"/>
        <v>12.281890905186298</v>
      </c>
      <c r="E13" s="68">
        <v>175395</v>
      </c>
      <c r="F13" s="324">
        <f t="shared" si="2"/>
        <v>28.679980181797664</v>
      </c>
      <c r="G13" s="68">
        <v>201089</v>
      </c>
      <c r="H13" s="324">
        <f t="shared" si="3"/>
        <v>27.424867300568984</v>
      </c>
      <c r="I13" s="433">
        <f t="shared" si="4"/>
        <v>191.67805037976066</v>
      </c>
      <c r="J13" s="226">
        <f t="shared" si="5"/>
        <v>114.64922033125231</v>
      </c>
    </row>
    <row r="14" spans="2:10" ht="16.5" thickBot="1" x14ac:dyDescent="0.3">
      <c r="B14" s="1252" t="s">
        <v>258</v>
      </c>
      <c r="C14" s="183">
        <f t="shared" ref="C14:H14" si="7">C8+C11</f>
        <v>745040</v>
      </c>
      <c r="D14" s="184">
        <f t="shared" si="7"/>
        <v>100</v>
      </c>
      <c r="E14" s="183">
        <f t="shared" si="7"/>
        <v>611559</v>
      </c>
      <c r="F14" s="184">
        <f t="shared" si="7"/>
        <v>100</v>
      </c>
      <c r="G14" s="183">
        <f t="shared" si="7"/>
        <v>733236</v>
      </c>
      <c r="H14" s="184">
        <f t="shared" si="7"/>
        <v>100</v>
      </c>
      <c r="I14" s="708">
        <f>E14/C14*100</f>
        <v>82.084049178567597</v>
      </c>
      <c r="J14" s="227">
        <f t="shared" si="5"/>
        <v>119.89619971253795</v>
      </c>
    </row>
  </sheetData>
  <mergeCells count="5">
    <mergeCell ref="B4:J4"/>
    <mergeCell ref="C5:D5"/>
    <mergeCell ref="E5:F5"/>
    <mergeCell ref="G5:H5"/>
    <mergeCell ref="I5:J5"/>
  </mergeCells>
  <pageMargins left="0.7" right="0.7" top="0.75" bottom="0.75" header="0.3" footer="0.3"/>
  <ignoredErrors>
    <ignoredError sqref="E9:E10 E12:E13" numberStoredAsText="1"/>
    <ignoredError sqref="G8 F11:H11 D11"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L15"/>
  <sheetViews>
    <sheetView workbookViewId="0">
      <selection activeCell="B12" sqref="B12"/>
    </sheetView>
  </sheetViews>
  <sheetFormatPr defaultRowHeight="15" x14ac:dyDescent="0.25"/>
  <cols>
    <col min="2" max="2" width="25.5703125" customWidth="1"/>
    <col min="3" max="3" width="14.7109375" customWidth="1"/>
    <col min="4" max="4" width="11.42578125" customWidth="1"/>
    <col min="5" max="5" width="15" customWidth="1"/>
    <col min="6" max="6" width="12" customWidth="1"/>
    <col min="7" max="7" width="15.28515625" customWidth="1"/>
    <col min="8" max="8" width="11.28515625" customWidth="1"/>
    <col min="9" max="9" width="12.7109375" customWidth="1"/>
    <col min="10" max="10" width="16" customWidth="1"/>
  </cols>
  <sheetData>
    <row r="3" spans="2:12" ht="16.5" thickBot="1" x14ac:dyDescent="0.3">
      <c r="B3" s="28" t="s">
        <v>26</v>
      </c>
      <c r="C3" s="5"/>
      <c r="D3" s="5"/>
      <c r="E3" s="5"/>
      <c r="F3" s="5"/>
      <c r="G3" s="5"/>
      <c r="H3" s="5"/>
      <c r="I3" s="5"/>
      <c r="J3" s="405" t="s">
        <v>254</v>
      </c>
    </row>
    <row r="4" spans="2:12" ht="19.899999999999999" customHeight="1" thickBot="1" x14ac:dyDescent="0.3">
      <c r="B4" s="977" t="s">
        <v>333</v>
      </c>
      <c r="C4" s="978"/>
      <c r="D4" s="978"/>
      <c r="E4" s="978"/>
      <c r="F4" s="978"/>
      <c r="G4" s="978"/>
      <c r="H4" s="978"/>
      <c r="I4" s="978"/>
      <c r="J4" s="979"/>
    </row>
    <row r="5" spans="2:12" ht="15.75" x14ac:dyDescent="0.25">
      <c r="B5" s="980" t="s">
        <v>334</v>
      </c>
      <c r="C5" s="995" t="s">
        <v>0</v>
      </c>
      <c r="D5" s="996"/>
      <c r="E5" s="995" t="s">
        <v>1</v>
      </c>
      <c r="F5" s="996"/>
      <c r="G5" s="995" t="s">
        <v>132</v>
      </c>
      <c r="H5" s="996"/>
      <c r="I5" s="997" t="s">
        <v>139</v>
      </c>
      <c r="J5" s="996"/>
    </row>
    <row r="6" spans="2:12" ht="16.5" thickBot="1" x14ac:dyDescent="0.3">
      <c r="B6" s="981"/>
      <c r="C6" s="216" t="s">
        <v>259</v>
      </c>
      <c r="D6" s="215" t="s">
        <v>260</v>
      </c>
      <c r="E6" s="913" t="s">
        <v>259</v>
      </c>
      <c r="F6" s="914" t="s">
        <v>260</v>
      </c>
      <c r="G6" s="913" t="s">
        <v>259</v>
      </c>
      <c r="H6" s="914" t="s">
        <v>260</v>
      </c>
      <c r="I6" s="214" t="s">
        <v>4</v>
      </c>
      <c r="J6" s="215" t="s">
        <v>5</v>
      </c>
    </row>
    <row r="7" spans="2:12" ht="16.5" thickBot="1" x14ac:dyDescent="0.3">
      <c r="B7" s="31">
        <v>1</v>
      </c>
      <c r="C7" s="31">
        <v>2</v>
      </c>
      <c r="D7" s="31">
        <v>3</v>
      </c>
      <c r="E7" s="213">
        <v>4</v>
      </c>
      <c r="F7" s="31">
        <v>5</v>
      </c>
      <c r="G7" s="31">
        <v>6</v>
      </c>
      <c r="H7" s="31">
        <v>7</v>
      </c>
      <c r="I7" s="213">
        <v>8</v>
      </c>
      <c r="J7" s="31">
        <v>9</v>
      </c>
    </row>
    <row r="8" spans="2:12" ht="15.75" x14ac:dyDescent="0.25">
      <c r="B8" s="1253" t="s">
        <v>335</v>
      </c>
      <c r="C8" s="63">
        <v>1482708</v>
      </c>
      <c r="D8" s="224">
        <f>C8/C$15*100</f>
        <v>9.375491432888202</v>
      </c>
      <c r="E8" s="69">
        <v>1778835</v>
      </c>
      <c r="F8" s="224">
        <f>E8/E$15*100</f>
        <v>10.104440987118796</v>
      </c>
      <c r="G8" s="73">
        <v>2157147</v>
      </c>
      <c r="H8" s="224">
        <f>G8/G$15*100</f>
        <v>11.11112770827515</v>
      </c>
      <c r="I8" s="130">
        <f t="shared" ref="I8:I15" si="0">E8/C8*100</f>
        <v>119.97203765002955</v>
      </c>
      <c r="J8" s="178">
        <f>G8/E8*100</f>
        <v>121.26740254155106</v>
      </c>
      <c r="L8" s="322"/>
    </row>
    <row r="9" spans="2:12" ht="20.65" customHeight="1" x14ac:dyDescent="0.25">
      <c r="B9" s="1253" t="s">
        <v>336</v>
      </c>
      <c r="C9" s="219">
        <v>1310610</v>
      </c>
      <c r="D9" s="224">
        <f t="shared" ref="D9:D14" si="1">C9/C$15*100</f>
        <v>8.2872776209864689</v>
      </c>
      <c r="E9" s="219">
        <v>1538501</v>
      </c>
      <c r="F9" s="224">
        <f t="shared" ref="F9:F14" si="2">E9/E$15*100</f>
        <v>8.7392549410840541</v>
      </c>
      <c r="G9" s="72">
        <v>1651976</v>
      </c>
      <c r="H9" s="224">
        <f t="shared" ref="H9:H14" si="3">G9/G$15*100</f>
        <v>8.5090706878138338</v>
      </c>
      <c r="I9" s="130">
        <f t="shared" si="0"/>
        <v>117.38816276390382</v>
      </c>
      <c r="J9" s="178">
        <f t="shared" ref="J9:J15" si="4">G9/E9*100</f>
        <v>107.37568581365889</v>
      </c>
      <c r="L9" s="322"/>
    </row>
    <row r="10" spans="2:12" ht="31.5" x14ac:dyDescent="0.25">
      <c r="B10" s="1245" t="s">
        <v>337</v>
      </c>
      <c r="C10" s="219">
        <v>2612441</v>
      </c>
      <c r="D10" s="224">
        <f t="shared" si="1"/>
        <v>16.519043678476063</v>
      </c>
      <c r="E10" s="68">
        <v>2834717</v>
      </c>
      <c r="F10" s="224">
        <f t="shared" si="2"/>
        <v>16.102241434243442</v>
      </c>
      <c r="G10" s="72">
        <v>3236224</v>
      </c>
      <c r="H10" s="224">
        <f t="shared" si="3"/>
        <v>16.669285012372843</v>
      </c>
      <c r="I10" s="130">
        <f t="shared" si="0"/>
        <v>108.50836439942566</v>
      </c>
      <c r="J10" s="178">
        <f t="shared" si="4"/>
        <v>114.16391830295582</v>
      </c>
      <c r="L10" s="322"/>
    </row>
    <row r="11" spans="2:12" ht="15.75" x14ac:dyDescent="0.25">
      <c r="B11" s="1253" t="s">
        <v>338</v>
      </c>
      <c r="C11" s="219">
        <v>847965</v>
      </c>
      <c r="D11" s="224">
        <f t="shared" si="1"/>
        <v>5.3618707074414136</v>
      </c>
      <c r="E11" s="68">
        <v>1215334</v>
      </c>
      <c r="F11" s="224">
        <f t="shared" si="2"/>
        <v>6.9035468059932672</v>
      </c>
      <c r="G11" s="72">
        <v>1208613</v>
      </c>
      <c r="H11" s="224">
        <f t="shared" si="3"/>
        <v>6.2253770340554233</v>
      </c>
      <c r="I11" s="130">
        <f t="shared" si="0"/>
        <v>143.32360415819051</v>
      </c>
      <c r="J11" s="178">
        <f t="shared" si="4"/>
        <v>99.446983298418374</v>
      </c>
      <c r="L11" s="322"/>
    </row>
    <row r="12" spans="2:12" ht="29.25" customHeight="1" x14ac:dyDescent="0.25">
      <c r="B12" s="1245" t="s">
        <v>339</v>
      </c>
      <c r="C12" s="219">
        <v>655360</v>
      </c>
      <c r="D12" s="224">
        <f t="shared" si="1"/>
        <v>4.1439865876879409</v>
      </c>
      <c r="E12" s="68">
        <v>746690</v>
      </c>
      <c r="F12" s="224">
        <f t="shared" si="2"/>
        <v>4.2414754829265968</v>
      </c>
      <c r="G12" s="72">
        <v>803516</v>
      </c>
      <c r="H12" s="224">
        <f t="shared" si="3"/>
        <v>4.1387855772659048</v>
      </c>
      <c r="I12" s="130">
        <f t="shared" si="0"/>
        <v>113.93585205078125</v>
      </c>
      <c r="J12" s="178">
        <f t="shared" si="4"/>
        <v>107.61038717540077</v>
      </c>
      <c r="L12" s="322"/>
    </row>
    <row r="13" spans="2:12" ht="15.75" x14ac:dyDescent="0.25">
      <c r="B13" s="1253" t="s">
        <v>340</v>
      </c>
      <c r="C13" s="219">
        <v>8500668</v>
      </c>
      <c r="D13" s="224">
        <f t="shared" si="1"/>
        <v>53.751608548565791</v>
      </c>
      <c r="E13" s="68">
        <v>9071061</v>
      </c>
      <c r="F13" s="224">
        <f t="shared" si="2"/>
        <v>51.526982865220674</v>
      </c>
      <c r="G13" s="72">
        <v>9877414</v>
      </c>
      <c r="H13" s="224">
        <f t="shared" si="3"/>
        <v>50.877018757416572</v>
      </c>
      <c r="I13" s="130">
        <f t="shared" si="0"/>
        <v>106.70997855697928</v>
      </c>
      <c r="J13" s="178">
        <f t="shared" si="4"/>
        <v>108.88929089992891</v>
      </c>
      <c r="L13" s="322"/>
    </row>
    <row r="14" spans="2:12" ht="15.75" x14ac:dyDescent="0.25">
      <c r="B14" s="1253" t="s">
        <v>341</v>
      </c>
      <c r="C14" s="219">
        <v>404971</v>
      </c>
      <c r="D14" s="224">
        <f t="shared" si="1"/>
        <v>2.5607214239541216</v>
      </c>
      <c r="E14" s="68">
        <v>419349</v>
      </c>
      <c r="F14" s="224">
        <f t="shared" si="2"/>
        <v>2.3820574834131776</v>
      </c>
      <c r="G14" s="66">
        <v>479404</v>
      </c>
      <c r="H14" s="224">
        <f t="shared" si="3"/>
        <v>2.469335222800273</v>
      </c>
      <c r="I14" s="130">
        <f t="shared" si="0"/>
        <v>103.55037768136484</v>
      </c>
      <c r="J14" s="178">
        <f t="shared" si="4"/>
        <v>114.32100708479096</v>
      </c>
      <c r="L14" s="322"/>
    </row>
    <row r="15" spans="2:12" ht="17.649999999999999" customHeight="1" thickBot="1" x14ac:dyDescent="0.3">
      <c r="B15" s="169" t="s">
        <v>258</v>
      </c>
      <c r="C15" s="220">
        <f t="shared" ref="C15:H15" si="5">SUM(C8:C14)</f>
        <v>15814723</v>
      </c>
      <c r="D15" s="223">
        <f t="shared" si="5"/>
        <v>100</v>
      </c>
      <c r="E15" s="220">
        <f t="shared" si="5"/>
        <v>17604487</v>
      </c>
      <c r="F15" s="223">
        <f t="shared" si="5"/>
        <v>100</v>
      </c>
      <c r="G15" s="220">
        <f t="shared" si="5"/>
        <v>19414294</v>
      </c>
      <c r="H15" s="223">
        <f t="shared" si="5"/>
        <v>99.999999999999986</v>
      </c>
      <c r="I15" s="223">
        <f t="shared" si="0"/>
        <v>111.31707460193896</v>
      </c>
      <c r="J15" s="212">
        <f t="shared" si="4"/>
        <v>110.28037340707515</v>
      </c>
      <c r="L15" s="322"/>
    </row>
  </sheetData>
  <mergeCells count="6">
    <mergeCell ref="B4:J4"/>
    <mergeCell ref="B5:B6"/>
    <mergeCell ref="C5:D5"/>
    <mergeCell ref="E5:F5"/>
    <mergeCell ref="G5:H5"/>
    <mergeCell ref="I5:J5"/>
  </mergeCells>
  <pageMargins left="0.7" right="0.7" top="0.75" bottom="0.75" header="0.3" footer="0.3"/>
  <ignoredErrors>
    <ignoredError sqref="C12 C14 C11 E12 E14" numberStoredAsText="1"/>
    <ignoredError sqref="G15 C15 E15"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G13"/>
  <sheetViews>
    <sheetView workbookViewId="0">
      <selection activeCell="C14" sqref="C14"/>
    </sheetView>
  </sheetViews>
  <sheetFormatPr defaultRowHeight="15" x14ac:dyDescent="0.25"/>
  <cols>
    <col min="2" max="2" width="20.42578125" customWidth="1"/>
    <col min="3" max="3" width="16.28515625" customWidth="1"/>
    <col min="4" max="4" width="17.28515625" customWidth="1"/>
    <col min="5" max="5" width="16.7109375" customWidth="1"/>
    <col min="6" max="6" width="13.7109375" customWidth="1"/>
    <col min="7" max="7" width="15.28515625" customWidth="1"/>
  </cols>
  <sheetData>
    <row r="3" spans="2:7" ht="15.75" x14ac:dyDescent="0.25">
      <c r="B3" s="15"/>
      <c r="C3" s="5"/>
      <c r="D3" s="5"/>
      <c r="E3" s="5"/>
      <c r="F3" s="5"/>
      <c r="G3" s="5"/>
    </row>
    <row r="4" spans="2:7" ht="15.75" x14ac:dyDescent="0.25">
      <c r="B4" s="5"/>
      <c r="C4" s="5"/>
      <c r="D4" s="5"/>
      <c r="E4" s="5"/>
      <c r="F4" s="5"/>
      <c r="G4" s="5"/>
    </row>
    <row r="5" spans="2:7" ht="16.5" thickBot="1" x14ac:dyDescent="0.3">
      <c r="B5" s="27" t="s">
        <v>29</v>
      </c>
      <c r="C5" s="5"/>
      <c r="D5" s="5"/>
      <c r="E5" s="5"/>
      <c r="F5" s="5"/>
      <c r="G5" s="405" t="s">
        <v>254</v>
      </c>
    </row>
    <row r="6" spans="2:7" ht="19.899999999999999" customHeight="1" thickBot="1" x14ac:dyDescent="0.3">
      <c r="B6" s="998" t="s">
        <v>342</v>
      </c>
      <c r="C6" s="999"/>
      <c r="D6" s="999"/>
      <c r="E6" s="999"/>
      <c r="F6" s="999"/>
      <c r="G6" s="1000"/>
    </row>
    <row r="7" spans="2:7" ht="16.5" thickBot="1" x14ac:dyDescent="0.3">
      <c r="B7" s="980" t="s">
        <v>255</v>
      </c>
      <c r="C7" s="982" t="s">
        <v>259</v>
      </c>
      <c r="D7" s="982"/>
      <c r="E7" s="982"/>
      <c r="F7" s="982" t="s">
        <v>139</v>
      </c>
      <c r="G7" s="983"/>
    </row>
    <row r="8" spans="2:7" ht="16.5" thickBot="1" x14ac:dyDescent="0.3">
      <c r="B8" s="981"/>
      <c r="C8" s="214" t="s">
        <v>0</v>
      </c>
      <c r="D8" s="214" t="s">
        <v>1</v>
      </c>
      <c r="E8" s="214" t="s">
        <v>132</v>
      </c>
      <c r="F8" s="214" t="s">
        <v>27</v>
      </c>
      <c r="G8" s="215" t="s">
        <v>28</v>
      </c>
    </row>
    <row r="9" spans="2:7" ht="16.5" thickBot="1" x14ac:dyDescent="0.3">
      <c r="B9" s="31">
        <v>1</v>
      </c>
      <c r="C9" s="31">
        <v>2</v>
      </c>
      <c r="D9" s="31">
        <v>3</v>
      </c>
      <c r="E9" s="31">
        <v>4</v>
      </c>
      <c r="F9" s="213">
        <v>5</v>
      </c>
      <c r="G9" s="31">
        <v>6</v>
      </c>
    </row>
    <row r="10" spans="2:7" ht="15.75" x14ac:dyDescent="0.25">
      <c r="B10" s="157" t="s">
        <v>302</v>
      </c>
      <c r="C10" s="63">
        <v>83530</v>
      </c>
      <c r="D10" s="69">
        <v>91645</v>
      </c>
      <c r="E10" s="69">
        <v>96979</v>
      </c>
      <c r="F10" s="105">
        <v>110</v>
      </c>
      <c r="G10" s="709">
        <f>E10/D10*100</f>
        <v>105.82028479458781</v>
      </c>
    </row>
    <row r="11" spans="2:7" ht="15.75" x14ac:dyDescent="0.25">
      <c r="B11" s="159" t="s">
        <v>303</v>
      </c>
      <c r="C11" s="691">
        <v>8166750</v>
      </c>
      <c r="D11" s="68">
        <v>8712454</v>
      </c>
      <c r="E11" s="68">
        <v>9476470</v>
      </c>
      <c r="F11" s="103">
        <v>107</v>
      </c>
      <c r="G11" s="709">
        <f t="shared" ref="G11:G12" si="0">E11/D11*100</f>
        <v>108.7692399868051</v>
      </c>
    </row>
    <row r="12" spans="2:7" ht="17.649999999999999" customHeight="1" thickBot="1" x14ac:dyDescent="0.3">
      <c r="B12" s="169" t="s">
        <v>258</v>
      </c>
      <c r="C12" s="692">
        <f>SUM(C10:C11)</f>
        <v>8250280</v>
      </c>
      <c r="D12" s="183">
        <v>8804099</v>
      </c>
      <c r="E12" s="183">
        <f>E10+E11</f>
        <v>9573449</v>
      </c>
      <c r="F12" s="710">
        <v>107</v>
      </c>
      <c r="G12" s="711">
        <f t="shared" si="0"/>
        <v>108.73854326263255</v>
      </c>
    </row>
    <row r="13" spans="2:7" ht="15.75" x14ac:dyDescent="0.25">
      <c r="B13" s="5"/>
      <c r="C13" s="5"/>
      <c r="D13" s="5"/>
      <c r="E13" s="5"/>
      <c r="F13" s="5"/>
      <c r="G13" s="5"/>
    </row>
  </sheetData>
  <mergeCells count="4">
    <mergeCell ref="B6:G6"/>
    <mergeCell ref="B7:B8"/>
    <mergeCell ref="C7:E7"/>
    <mergeCell ref="F7:G7"/>
  </mergeCells>
  <pageMargins left="0.7" right="0.7" top="0.75" bottom="0.75" header="0.3" footer="0.3"/>
  <ignoredErrors>
    <ignoredError sqref="C12" formulaRang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M13"/>
  <sheetViews>
    <sheetView workbookViewId="0">
      <selection activeCell="B19" sqref="B19"/>
    </sheetView>
  </sheetViews>
  <sheetFormatPr defaultRowHeight="15" x14ac:dyDescent="0.25"/>
  <cols>
    <col min="2" max="2" width="29.7109375" customWidth="1"/>
    <col min="3" max="3" width="15.5703125" customWidth="1"/>
    <col min="4" max="4" width="12.28515625" customWidth="1"/>
    <col min="5" max="5" width="15.7109375" customWidth="1"/>
    <col min="6" max="6" width="12.5703125" customWidth="1"/>
    <col min="7" max="7" width="16" customWidth="1"/>
    <col min="8" max="8" width="12.28515625" customWidth="1"/>
    <col min="9" max="10" width="14.5703125" customWidth="1"/>
  </cols>
  <sheetData>
    <row r="3" spans="2:13" ht="15.75" x14ac:dyDescent="0.25">
      <c r="B3" s="4"/>
      <c r="C3" s="5"/>
      <c r="D3" s="5"/>
      <c r="E3" s="5"/>
      <c r="F3" s="5"/>
      <c r="G3" s="5"/>
      <c r="H3" s="5"/>
      <c r="I3" s="5"/>
      <c r="J3" s="5"/>
    </row>
    <row r="4" spans="2:13" ht="15.75" x14ac:dyDescent="0.25">
      <c r="B4" s="5"/>
      <c r="C4" s="5"/>
      <c r="D4" s="5"/>
      <c r="E4" s="5"/>
      <c r="F4" s="5"/>
      <c r="G4" s="5"/>
      <c r="H4" s="5"/>
      <c r="I4" s="5"/>
      <c r="J4" s="5"/>
    </row>
    <row r="5" spans="2:13" ht="16.5" thickBot="1" x14ac:dyDescent="0.3">
      <c r="B5" s="19" t="s">
        <v>30</v>
      </c>
      <c r="C5" s="5"/>
      <c r="D5" s="5"/>
      <c r="E5" s="5"/>
      <c r="F5" s="5"/>
      <c r="G5" s="5"/>
      <c r="H5" s="5"/>
      <c r="I5" s="5"/>
      <c r="J5" s="405" t="s">
        <v>254</v>
      </c>
    </row>
    <row r="6" spans="2:13" ht="19.899999999999999" customHeight="1" thickBot="1" x14ac:dyDescent="0.3">
      <c r="B6" s="998" t="s">
        <v>343</v>
      </c>
      <c r="C6" s="999"/>
      <c r="D6" s="999"/>
      <c r="E6" s="999"/>
      <c r="F6" s="999"/>
      <c r="G6" s="999"/>
      <c r="H6" s="999"/>
      <c r="I6" s="999"/>
      <c r="J6" s="1000"/>
    </row>
    <row r="7" spans="2:13" ht="16.5" thickBot="1" x14ac:dyDescent="0.3">
      <c r="B7" s="1001"/>
      <c r="C7" s="982" t="s">
        <v>0</v>
      </c>
      <c r="D7" s="982"/>
      <c r="E7" s="982" t="s">
        <v>1</v>
      </c>
      <c r="F7" s="982"/>
      <c r="G7" s="982" t="s">
        <v>132</v>
      </c>
      <c r="H7" s="982"/>
      <c r="I7" s="1003" t="s">
        <v>344</v>
      </c>
      <c r="J7" s="1004"/>
    </row>
    <row r="8" spans="2:13" ht="16.5" thickBot="1" x14ac:dyDescent="0.3">
      <c r="B8" s="1002"/>
      <c r="C8" s="214" t="s">
        <v>259</v>
      </c>
      <c r="D8" s="214" t="s">
        <v>260</v>
      </c>
      <c r="E8" s="915" t="s">
        <v>259</v>
      </c>
      <c r="F8" s="915" t="s">
        <v>260</v>
      </c>
      <c r="G8" s="915" t="s">
        <v>259</v>
      </c>
      <c r="H8" s="915" t="s">
        <v>260</v>
      </c>
      <c r="I8" s="214" t="s">
        <v>4</v>
      </c>
      <c r="J8" s="215" t="s">
        <v>5</v>
      </c>
    </row>
    <row r="9" spans="2:13" ht="16.149999999999999" customHeight="1" thickBot="1" x14ac:dyDescent="0.3">
      <c r="B9" s="31">
        <v>1</v>
      </c>
      <c r="C9" s="31">
        <v>2</v>
      </c>
      <c r="D9" s="213">
        <v>3</v>
      </c>
      <c r="E9" s="213">
        <v>4</v>
      </c>
      <c r="F9" s="31">
        <v>5</v>
      </c>
      <c r="G9" s="213">
        <v>6</v>
      </c>
      <c r="H9" s="31">
        <v>7</v>
      </c>
      <c r="I9" s="213">
        <v>8</v>
      </c>
      <c r="J9" s="31">
        <v>9</v>
      </c>
    </row>
    <row r="10" spans="2:13" ht="21" customHeight="1" x14ac:dyDescent="0.25">
      <c r="B10" s="1245" t="s">
        <v>345</v>
      </c>
      <c r="C10" s="63">
        <v>4460734</v>
      </c>
      <c r="D10" s="224">
        <f>C10/C12*100</f>
        <v>54.067668006419176</v>
      </c>
      <c r="E10" s="63">
        <v>4977201</v>
      </c>
      <c r="F10" s="224">
        <f>E10/E12*100</f>
        <v>56.532769565630737</v>
      </c>
      <c r="G10" s="63">
        <v>5634426</v>
      </c>
      <c r="H10" s="224">
        <f>G10/G12*100</f>
        <v>58.854713698271119</v>
      </c>
      <c r="I10" s="130">
        <f>E10/C10*100</f>
        <v>111.57807212893663</v>
      </c>
      <c r="J10" s="178">
        <f>G10/E10*100</f>
        <v>113.20471084049046</v>
      </c>
      <c r="M10" s="322"/>
    </row>
    <row r="11" spans="2:13" ht="16.5" thickBot="1" x14ac:dyDescent="0.3">
      <c r="B11" s="1246" t="s">
        <v>346</v>
      </c>
      <c r="C11" s="691">
        <v>3789546</v>
      </c>
      <c r="D11" s="222">
        <f>C11/C12*100</f>
        <v>45.932331993580824</v>
      </c>
      <c r="E11" s="219">
        <v>3826898</v>
      </c>
      <c r="F11" s="222">
        <f>E11/E12*100</f>
        <v>43.467230434369263</v>
      </c>
      <c r="G11" s="219">
        <v>3939023</v>
      </c>
      <c r="H11" s="222">
        <f>G11/G12*100</f>
        <v>41.145286301728873</v>
      </c>
      <c r="I11" s="130">
        <f>E11/C11*100</f>
        <v>100.98565896811913</v>
      </c>
      <c r="J11" s="178">
        <f t="shared" ref="J11:J12" si="0">G11/E11*100</f>
        <v>102.92991869655266</v>
      </c>
      <c r="M11" s="322"/>
    </row>
    <row r="12" spans="2:13" ht="22.15" customHeight="1" thickBot="1" x14ac:dyDescent="0.3">
      <c r="B12" s="919" t="s">
        <v>311</v>
      </c>
      <c r="C12" s="692">
        <f>SUM(C10:C11)</f>
        <v>8250280</v>
      </c>
      <c r="D12" s="223">
        <f>SUM(D10:D11)</f>
        <v>100</v>
      </c>
      <c r="E12" s="220">
        <f>SUM(E10:E11)</f>
        <v>8804099</v>
      </c>
      <c r="F12" s="223">
        <f>SUM(F10:F11)</f>
        <v>100</v>
      </c>
      <c r="G12" s="220">
        <f>G10+G11</f>
        <v>9573449</v>
      </c>
      <c r="H12" s="223">
        <f>SUM(H10:H11)</f>
        <v>100</v>
      </c>
      <c r="I12" s="223">
        <f>E12/C12*100</f>
        <v>106.71272974977819</v>
      </c>
      <c r="J12" s="212">
        <f t="shared" si="0"/>
        <v>108.73854326263255</v>
      </c>
      <c r="M12" s="322"/>
    </row>
    <row r="13" spans="2:13" ht="15.75" x14ac:dyDescent="0.25">
      <c r="B13" s="29"/>
      <c r="C13" s="5"/>
      <c r="D13" s="5"/>
      <c r="E13" s="5"/>
      <c r="F13" s="5"/>
      <c r="G13" s="5"/>
      <c r="H13" s="5"/>
      <c r="I13" s="5"/>
      <c r="J13" s="5"/>
    </row>
  </sheetData>
  <mergeCells count="6">
    <mergeCell ref="B6:J6"/>
    <mergeCell ref="B7:B8"/>
    <mergeCell ref="C7:D7"/>
    <mergeCell ref="E7:F7"/>
    <mergeCell ref="G7:H7"/>
    <mergeCell ref="I7:J7"/>
  </mergeCells>
  <pageMargins left="0.7" right="0.7" top="0.75" bottom="0.75" header="0.3" footer="0.3"/>
  <ignoredErrors>
    <ignoredError sqref="C12:F12" formulaRange="1"/>
    <ignoredError sqref="G12" 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3"/>
  <sheetViews>
    <sheetView workbookViewId="0">
      <selection activeCell="B11" sqref="B11"/>
    </sheetView>
  </sheetViews>
  <sheetFormatPr defaultRowHeight="15" x14ac:dyDescent="0.25"/>
  <cols>
    <col min="2" max="2" width="30" customWidth="1"/>
    <col min="3" max="3" width="17.7109375" customWidth="1"/>
    <col min="4" max="4" width="16" customWidth="1"/>
    <col min="5" max="5" width="13.7109375" customWidth="1"/>
    <col min="6" max="6" width="9.7109375" customWidth="1"/>
    <col min="7" max="7" width="11.28515625" customWidth="1"/>
  </cols>
  <sheetData>
    <row r="2" spans="2:7" ht="16.5" thickBot="1" x14ac:dyDescent="0.3">
      <c r="B2" s="19" t="s">
        <v>30</v>
      </c>
      <c r="C2" s="5"/>
      <c r="D2" s="5"/>
      <c r="E2" s="5"/>
      <c r="F2" s="5"/>
      <c r="G2" s="405" t="s">
        <v>254</v>
      </c>
    </row>
    <row r="3" spans="2:7" ht="19.899999999999999" customHeight="1" thickBot="1" x14ac:dyDescent="0.3">
      <c r="B3" s="998" t="s">
        <v>347</v>
      </c>
      <c r="C3" s="999"/>
      <c r="D3" s="999"/>
      <c r="E3" s="999"/>
      <c r="F3" s="999"/>
      <c r="G3" s="1000"/>
    </row>
    <row r="4" spans="2:7" ht="16.5" thickBot="1" x14ac:dyDescent="0.3">
      <c r="B4" s="1001"/>
      <c r="C4" s="138" t="s">
        <v>0</v>
      </c>
      <c r="D4" s="138" t="s">
        <v>1</v>
      </c>
      <c r="E4" s="138" t="s">
        <v>132</v>
      </c>
      <c r="F4" s="1003" t="s">
        <v>348</v>
      </c>
      <c r="G4" s="1004"/>
    </row>
    <row r="5" spans="2:7" ht="15.75" x14ac:dyDescent="0.25">
      <c r="B5" s="1005"/>
      <c r="C5" s="141" t="s">
        <v>259</v>
      </c>
      <c r="D5" s="912" t="s">
        <v>259</v>
      </c>
      <c r="E5" s="912" t="s">
        <v>259</v>
      </c>
      <c r="F5" s="143" t="s">
        <v>27</v>
      </c>
      <c r="G5" s="144" t="s">
        <v>28</v>
      </c>
    </row>
    <row r="6" spans="2:7" ht="16.5" thickBot="1" x14ac:dyDescent="0.3">
      <c r="B6" s="127">
        <v>1</v>
      </c>
      <c r="C6" s="126">
        <v>2</v>
      </c>
      <c r="D6" s="126">
        <v>3</v>
      </c>
      <c r="E6" s="126">
        <v>4</v>
      </c>
      <c r="F6" s="126">
        <v>5</v>
      </c>
      <c r="G6" s="155">
        <v>6</v>
      </c>
    </row>
    <row r="7" spans="2:7" ht="20.100000000000001" customHeight="1" x14ac:dyDescent="0.25">
      <c r="B7" s="177" t="s">
        <v>349</v>
      </c>
      <c r="C7" s="128">
        <v>6358707</v>
      </c>
      <c r="D7" s="128">
        <v>6853979</v>
      </c>
      <c r="E7" s="128">
        <v>7400278</v>
      </c>
      <c r="F7" s="129">
        <f>D7/C7*100</f>
        <v>107.78887909129952</v>
      </c>
      <c r="G7" s="232">
        <f>E7/D7*100</f>
        <v>107.97053798968452</v>
      </c>
    </row>
    <row r="8" spans="2:7" ht="19.5" customHeight="1" x14ac:dyDescent="0.25">
      <c r="B8" s="157" t="s">
        <v>350</v>
      </c>
      <c r="C8" s="125">
        <v>8250280</v>
      </c>
      <c r="D8" s="125">
        <v>8804099</v>
      </c>
      <c r="E8" s="125">
        <f>E9+E10</f>
        <v>9573449</v>
      </c>
      <c r="F8" s="129">
        <f t="shared" ref="F8:F10" si="0">D8/C8*100</f>
        <v>106.71272974977819</v>
      </c>
      <c r="G8" s="232">
        <f t="shared" ref="G8:G10" si="1">E8/D8*100</f>
        <v>108.73854326263255</v>
      </c>
    </row>
    <row r="9" spans="2:7" ht="21.6" customHeight="1" x14ac:dyDescent="0.25">
      <c r="B9" s="157" t="s">
        <v>351</v>
      </c>
      <c r="C9" s="125">
        <v>4125240</v>
      </c>
      <c r="D9" s="125">
        <v>4126382</v>
      </c>
      <c r="E9" s="125">
        <v>4280620</v>
      </c>
      <c r="F9" s="129">
        <f t="shared" si="0"/>
        <v>100.02768323782374</v>
      </c>
      <c r="G9" s="232">
        <f t="shared" si="1"/>
        <v>103.73785073703792</v>
      </c>
    </row>
    <row r="10" spans="2:7" ht="29.1" customHeight="1" x14ac:dyDescent="0.25">
      <c r="B10" s="159" t="s">
        <v>352</v>
      </c>
      <c r="C10" s="124">
        <v>4125040</v>
      </c>
      <c r="D10" s="124">
        <v>4677717</v>
      </c>
      <c r="E10" s="124">
        <v>5292829</v>
      </c>
      <c r="F10" s="129">
        <f t="shared" si="0"/>
        <v>113.39810038205691</v>
      </c>
      <c r="G10" s="232">
        <f t="shared" si="1"/>
        <v>113.1498335619705</v>
      </c>
    </row>
    <row r="11" spans="2:7" ht="25.15" customHeight="1" x14ac:dyDescent="0.25">
      <c r="B11" s="180" t="s">
        <v>353</v>
      </c>
      <c r="C11" s="132">
        <f>C7/C8</f>
        <v>0.77072620565605043</v>
      </c>
      <c r="D11" s="132">
        <f t="shared" ref="D11" si="2">D7/D8</f>
        <v>0.77849862887729904</v>
      </c>
      <c r="E11" s="132">
        <f>E7/E8</f>
        <v>0.77300020086804666</v>
      </c>
      <c r="F11" s="228" t="s">
        <v>42</v>
      </c>
      <c r="G11" s="229" t="s">
        <v>42</v>
      </c>
    </row>
    <row r="12" spans="2:7" ht="24.6" customHeight="1" x14ac:dyDescent="0.25">
      <c r="B12" s="159" t="s">
        <v>354</v>
      </c>
      <c r="C12" s="124">
        <v>8500668</v>
      </c>
      <c r="D12" s="124">
        <v>9071061</v>
      </c>
      <c r="E12" s="124">
        <v>9877414</v>
      </c>
      <c r="F12" s="131">
        <f>D12/C12*100</f>
        <v>106.70997855697928</v>
      </c>
      <c r="G12" s="179">
        <f>E12/D12*100</f>
        <v>108.88929089992891</v>
      </c>
    </row>
    <row r="13" spans="2:7" ht="21.75" customHeight="1" thickBot="1" x14ac:dyDescent="0.3">
      <c r="B13" s="161" t="s">
        <v>355</v>
      </c>
      <c r="C13" s="181">
        <f>C7/C12</f>
        <v>0.74802439055377767</v>
      </c>
      <c r="D13" s="181">
        <f t="shared" ref="D13" si="3">D7/D12</f>
        <v>0.75558735631917806</v>
      </c>
      <c r="E13" s="181">
        <f>E7/E12</f>
        <v>0.74921209134293654</v>
      </c>
      <c r="F13" s="230" t="s">
        <v>42</v>
      </c>
      <c r="G13" s="231" t="s">
        <v>42</v>
      </c>
    </row>
  </sheetData>
  <mergeCells count="3">
    <mergeCell ref="B3:G3"/>
    <mergeCell ref="B4:B5"/>
    <mergeCell ref="F4:G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F28"/>
  <sheetViews>
    <sheetView topLeftCell="A4" zoomScaleNormal="100" workbookViewId="0">
      <selection activeCell="C8" sqref="C8"/>
    </sheetView>
  </sheetViews>
  <sheetFormatPr defaultColWidth="8.7109375" defaultRowHeight="15" x14ac:dyDescent="0.25"/>
  <cols>
    <col min="1" max="1" width="8.7109375" style="78" customWidth="1"/>
    <col min="2" max="2" width="9.7109375" style="78" customWidth="1"/>
    <col min="3" max="3" width="72.28515625" style="78" customWidth="1"/>
    <col min="4" max="4" width="22.42578125" style="78" customWidth="1"/>
    <col min="5" max="5" width="21.28515625" style="78" customWidth="1"/>
    <col min="6" max="6" width="13.7109375" style="78" customWidth="1"/>
    <col min="7" max="16384" width="8.7109375" style="78"/>
  </cols>
  <sheetData>
    <row r="3" spans="2:6" ht="16.5" thickBot="1" x14ac:dyDescent="0.3">
      <c r="B3" s="298" t="s">
        <v>111</v>
      </c>
      <c r="C3" s="299"/>
      <c r="D3" s="299"/>
      <c r="E3" s="299"/>
      <c r="F3" s="405" t="s">
        <v>254</v>
      </c>
    </row>
    <row r="4" spans="2:6" ht="19.899999999999999" customHeight="1" thickBot="1" x14ac:dyDescent="0.3">
      <c r="B4" s="1006" t="s">
        <v>356</v>
      </c>
      <c r="C4" s="1007"/>
      <c r="D4" s="1007"/>
      <c r="E4" s="1007"/>
      <c r="F4" s="1008"/>
    </row>
    <row r="5" spans="2:6" ht="19.899999999999999" customHeight="1" thickBot="1" x14ac:dyDescent="0.3">
      <c r="B5" s="718" t="s">
        <v>243</v>
      </c>
      <c r="C5" s="300" t="s">
        <v>278</v>
      </c>
      <c r="D5" s="301" t="s">
        <v>1</v>
      </c>
      <c r="E5" s="301" t="s">
        <v>132</v>
      </c>
      <c r="F5" s="302" t="s">
        <v>139</v>
      </c>
    </row>
    <row r="6" spans="2:6" ht="19.899999999999999" customHeight="1" thickBot="1" x14ac:dyDescent="0.3">
      <c r="B6" s="684">
        <v>1</v>
      </c>
      <c r="C6" s="1254" t="s">
        <v>357</v>
      </c>
      <c r="D6" s="303">
        <v>2478985</v>
      </c>
      <c r="E6" s="304">
        <v>2690298</v>
      </c>
      <c r="F6" s="678">
        <f>E6/D6*100</f>
        <v>108.52417420839578</v>
      </c>
    </row>
    <row r="7" spans="2:6" ht="19.899999999999999" customHeight="1" thickBot="1" x14ac:dyDescent="0.3">
      <c r="B7" s="685" t="s">
        <v>31</v>
      </c>
      <c r="C7" s="1255" t="s">
        <v>358</v>
      </c>
      <c r="D7" s="712">
        <v>2351425</v>
      </c>
      <c r="E7" s="713">
        <v>2656534</v>
      </c>
      <c r="F7" s="678">
        <f t="shared" ref="F7:F28" si="0">E7/D7*100</f>
        <v>112.97549358367797</v>
      </c>
    </row>
    <row r="8" spans="2:6" ht="19.899999999999999" customHeight="1" thickBot="1" x14ac:dyDescent="0.3">
      <c r="B8" s="685" t="s">
        <v>32</v>
      </c>
      <c r="C8" s="1255" t="s">
        <v>359</v>
      </c>
      <c r="D8" s="712">
        <v>2351425</v>
      </c>
      <c r="E8" s="713">
        <v>2656534</v>
      </c>
      <c r="F8" s="683">
        <f t="shared" si="0"/>
        <v>112.97549358367797</v>
      </c>
    </row>
    <row r="9" spans="2:6" ht="16.149999999999999" customHeight="1" thickBot="1" x14ac:dyDescent="0.3">
      <c r="B9" s="686" t="s">
        <v>33</v>
      </c>
      <c r="C9" s="1256" t="s">
        <v>360</v>
      </c>
      <c r="D9" s="714">
        <v>1290878</v>
      </c>
      <c r="E9" s="715">
        <v>1299335</v>
      </c>
      <c r="F9" s="722">
        <f t="shared" si="0"/>
        <v>100.65513549692535</v>
      </c>
    </row>
    <row r="10" spans="2:6" ht="16.149999999999999" customHeight="1" thickBot="1" x14ac:dyDescent="0.3">
      <c r="B10" s="686" t="s">
        <v>34</v>
      </c>
      <c r="C10" s="1256" t="s">
        <v>361</v>
      </c>
      <c r="D10" s="716">
        <v>137290</v>
      </c>
      <c r="E10" s="717">
        <v>137290</v>
      </c>
      <c r="F10" s="722">
        <f t="shared" si="0"/>
        <v>100</v>
      </c>
    </row>
    <row r="11" spans="2:6" ht="16.149999999999999" customHeight="1" thickBot="1" x14ac:dyDescent="0.3">
      <c r="B11" s="686" t="s">
        <v>35</v>
      </c>
      <c r="C11" s="1256" t="s">
        <v>362</v>
      </c>
      <c r="D11" s="714">
        <v>-215</v>
      </c>
      <c r="E11" s="715">
        <v>-215</v>
      </c>
      <c r="F11" s="722">
        <f t="shared" si="0"/>
        <v>100</v>
      </c>
    </row>
    <row r="12" spans="2:6" ht="16.149999999999999" customHeight="1" thickBot="1" x14ac:dyDescent="0.3">
      <c r="B12" s="686" t="s">
        <v>36</v>
      </c>
      <c r="C12" s="1256" t="s">
        <v>363</v>
      </c>
      <c r="D12" s="714">
        <v>238344</v>
      </c>
      <c r="E12" s="715">
        <v>403027</v>
      </c>
      <c r="F12" s="722">
        <f t="shared" si="0"/>
        <v>169.09466988890009</v>
      </c>
    </row>
    <row r="13" spans="2:6" ht="16.149999999999999" customHeight="1" thickBot="1" x14ac:dyDescent="0.3">
      <c r="B13" s="686" t="s">
        <v>37</v>
      </c>
      <c r="C13" s="1256" t="s">
        <v>364</v>
      </c>
      <c r="D13" s="714">
        <v>-34743</v>
      </c>
      <c r="E13" s="715">
        <v>-36302</v>
      </c>
      <c r="F13" s="722">
        <f t="shared" si="0"/>
        <v>104.48723483867255</v>
      </c>
    </row>
    <row r="14" spans="2:6" ht="16.149999999999999" customHeight="1" thickBot="1" x14ac:dyDescent="0.3">
      <c r="B14" s="686" t="s">
        <v>38</v>
      </c>
      <c r="C14" s="1256" t="s">
        <v>365</v>
      </c>
      <c r="D14" s="714">
        <v>10296</v>
      </c>
      <c r="E14" s="715">
        <v>26630</v>
      </c>
      <c r="F14" s="722">
        <f t="shared" si="0"/>
        <v>258.64413364413366</v>
      </c>
    </row>
    <row r="15" spans="2:6" ht="16.149999999999999" customHeight="1" thickBot="1" x14ac:dyDescent="0.3">
      <c r="B15" s="686" t="s">
        <v>39</v>
      </c>
      <c r="C15" s="1256" t="s">
        <v>366</v>
      </c>
      <c r="D15" s="714">
        <v>876626</v>
      </c>
      <c r="E15" s="715">
        <v>970088</v>
      </c>
      <c r="F15" s="722">
        <f t="shared" si="0"/>
        <v>110.66155920540801</v>
      </c>
    </row>
    <row r="16" spans="2:6" ht="16.149999999999999" customHeight="1" thickBot="1" x14ac:dyDescent="0.3">
      <c r="B16" s="686" t="s">
        <v>40</v>
      </c>
      <c r="C16" s="1256" t="s">
        <v>367</v>
      </c>
      <c r="D16" s="714">
        <v>-56116</v>
      </c>
      <c r="E16" s="715">
        <v>-57589</v>
      </c>
      <c r="F16" s="722">
        <f t="shared" si="0"/>
        <v>102.62491980896714</v>
      </c>
    </row>
    <row r="17" spans="2:6" ht="30" customHeight="1" thickBot="1" x14ac:dyDescent="0.3">
      <c r="B17" s="686" t="s">
        <v>41</v>
      </c>
      <c r="C17" s="1256" t="s">
        <v>368</v>
      </c>
      <c r="D17" s="714">
        <v>-101</v>
      </c>
      <c r="E17" s="715">
        <v>-14</v>
      </c>
      <c r="F17" s="722">
        <f t="shared" si="0"/>
        <v>13.861386138613863</v>
      </c>
    </row>
    <row r="18" spans="2:6" ht="30" customHeight="1" thickBot="1" x14ac:dyDescent="0.3">
      <c r="B18" s="686" t="s">
        <v>43</v>
      </c>
      <c r="C18" s="1256" t="s">
        <v>369</v>
      </c>
      <c r="D18" s="714">
        <v>0</v>
      </c>
      <c r="E18" s="715">
        <v>-1255</v>
      </c>
      <c r="F18" s="722" t="s">
        <v>42</v>
      </c>
    </row>
    <row r="19" spans="2:6" ht="30" customHeight="1" thickBot="1" x14ac:dyDescent="0.3">
      <c r="B19" s="686" t="s">
        <v>44</v>
      </c>
      <c r="C19" s="1256" t="s">
        <v>370</v>
      </c>
      <c r="D19" s="714">
        <v>-1625</v>
      </c>
      <c r="E19" s="715">
        <v>-1349</v>
      </c>
      <c r="F19" s="722">
        <f t="shared" si="0"/>
        <v>83.015384615384619</v>
      </c>
    </row>
    <row r="20" spans="2:6" ht="30" customHeight="1" thickBot="1" x14ac:dyDescent="0.3">
      <c r="B20" s="686" t="s">
        <v>45</v>
      </c>
      <c r="C20" s="1256" t="s">
        <v>371</v>
      </c>
      <c r="D20" s="714">
        <v>-12118</v>
      </c>
      <c r="E20" s="715">
        <v>-15950</v>
      </c>
      <c r="F20" s="722">
        <f t="shared" si="0"/>
        <v>131.62237993068163</v>
      </c>
    </row>
    <row r="21" spans="2:6" ht="16.149999999999999" customHeight="1" thickBot="1" x14ac:dyDescent="0.3">
      <c r="B21" s="686" t="s">
        <v>46</v>
      </c>
      <c r="C21" s="1256" t="s">
        <v>372</v>
      </c>
      <c r="D21" s="714">
        <v>-97091</v>
      </c>
      <c r="E21" s="715">
        <v>-67162</v>
      </c>
      <c r="F21" s="722">
        <f t="shared" si="0"/>
        <v>69.174279799363475</v>
      </c>
    </row>
    <row r="22" spans="2:6" ht="19.899999999999999" customHeight="1" thickBot="1" x14ac:dyDescent="0.3">
      <c r="B22" s="685" t="s">
        <v>47</v>
      </c>
      <c r="C22" s="1255" t="s">
        <v>373</v>
      </c>
      <c r="D22" s="712">
        <v>0</v>
      </c>
      <c r="E22" s="713">
        <v>0</v>
      </c>
      <c r="F22" s="683" t="s">
        <v>42</v>
      </c>
    </row>
    <row r="23" spans="2:6" ht="19.899999999999999" customHeight="1" thickBot="1" x14ac:dyDescent="0.3">
      <c r="B23" s="685" t="s">
        <v>48</v>
      </c>
      <c r="C23" s="1256" t="s">
        <v>374</v>
      </c>
      <c r="D23" s="712">
        <v>127560</v>
      </c>
      <c r="E23" s="713">
        <v>33764</v>
      </c>
      <c r="F23" s="683">
        <f t="shared" si="0"/>
        <v>26.469112574474757</v>
      </c>
    </row>
    <row r="24" spans="2:6" ht="16.149999999999999" customHeight="1" thickBot="1" x14ac:dyDescent="0.3">
      <c r="B24" s="686" t="s">
        <v>49</v>
      </c>
      <c r="C24" s="1255" t="s">
        <v>375</v>
      </c>
      <c r="D24" s="714">
        <v>105592</v>
      </c>
      <c r="E24" s="715">
        <v>170158</v>
      </c>
      <c r="F24" s="722">
        <f t="shared" si="0"/>
        <v>161.14667777861959</v>
      </c>
    </row>
    <row r="25" spans="2:6" ht="16.149999999999999" customHeight="1" thickBot="1" x14ac:dyDescent="0.3">
      <c r="B25" s="686" t="s">
        <v>50</v>
      </c>
      <c r="C25" s="1256" t="s">
        <v>376</v>
      </c>
      <c r="D25" s="714">
        <v>-14</v>
      </c>
      <c r="E25" s="715">
        <v>-14</v>
      </c>
      <c r="F25" s="722">
        <f t="shared" si="0"/>
        <v>100</v>
      </c>
    </row>
    <row r="26" spans="2:6" ht="16.149999999999999" customHeight="1" thickBot="1" x14ac:dyDescent="0.3">
      <c r="B26" s="686" t="s">
        <v>51</v>
      </c>
      <c r="C26" s="1256" t="s">
        <v>377</v>
      </c>
      <c r="D26" s="714">
        <v>153706</v>
      </c>
      <c r="E26" s="715">
        <v>163569</v>
      </c>
      <c r="F26" s="722">
        <f t="shared" si="0"/>
        <v>106.41679570088351</v>
      </c>
    </row>
    <row r="27" spans="2:6" ht="30" customHeight="1" thickBot="1" x14ac:dyDescent="0.3">
      <c r="B27" s="686" t="s">
        <v>52</v>
      </c>
      <c r="C27" s="1256" t="s">
        <v>378</v>
      </c>
      <c r="D27" s="714">
        <v>0</v>
      </c>
      <c r="E27" s="715">
        <v>1255</v>
      </c>
      <c r="F27" s="722" t="s">
        <v>42</v>
      </c>
    </row>
    <row r="28" spans="2:6" ht="16.149999999999999" customHeight="1" thickBot="1" x14ac:dyDescent="0.3">
      <c r="B28" s="719" t="s">
        <v>53</v>
      </c>
      <c r="C28" s="1256" t="s">
        <v>379</v>
      </c>
      <c r="D28" s="720">
        <v>-131724</v>
      </c>
      <c r="E28" s="721">
        <v>-301204</v>
      </c>
      <c r="F28" s="723">
        <f t="shared" si="0"/>
        <v>228.66296195074551</v>
      </c>
    </row>
  </sheetData>
  <mergeCells count="1">
    <mergeCell ref="B4:F4"/>
  </mergeCells>
  <pageMargins left="0.70866141732283472" right="0.70866141732283472" top="0.74803149606299213" bottom="0.74803149606299213" header="0.31496062992125984" footer="0.31496062992125984"/>
  <pageSetup paperSize="9" scale="76" fitToHeight="3"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J12"/>
  <sheetViews>
    <sheetView workbookViewId="0">
      <selection activeCell="C15" sqref="C15"/>
    </sheetView>
  </sheetViews>
  <sheetFormatPr defaultColWidth="8.7109375" defaultRowHeight="15" x14ac:dyDescent="0.25"/>
  <cols>
    <col min="1" max="1" width="8.7109375" style="307"/>
    <col min="2" max="2" width="8" style="307" customWidth="1"/>
    <col min="3" max="3" width="52.28515625" style="307" customWidth="1"/>
    <col min="4" max="4" width="17.5703125" style="307" customWidth="1"/>
    <col min="5" max="5" width="15.28515625" style="307" customWidth="1"/>
    <col min="6" max="6" width="15.5703125" style="307" customWidth="1"/>
    <col min="7" max="7" width="18.28515625" style="307" customWidth="1"/>
    <col min="8" max="8" width="17.5703125" style="307" customWidth="1"/>
    <col min="9" max="9" width="8.7109375" style="307"/>
    <col min="10" max="10" width="10.7109375" style="307" bestFit="1" customWidth="1"/>
    <col min="11" max="16384" width="8.7109375" style="307"/>
  </cols>
  <sheetData>
    <row r="3" spans="2:10" ht="16.5" thickBot="1" x14ac:dyDescent="0.3">
      <c r="B3" s="305" t="s">
        <v>22</v>
      </c>
      <c r="C3" s="306"/>
      <c r="D3" s="306"/>
      <c r="E3" s="306"/>
      <c r="F3" s="306"/>
      <c r="G3" s="306"/>
      <c r="H3" s="405" t="s">
        <v>254</v>
      </c>
    </row>
    <row r="4" spans="2:10" ht="19.899999999999999" customHeight="1" thickTop="1" thickBot="1" x14ac:dyDescent="0.3">
      <c r="B4" s="1009" t="s">
        <v>380</v>
      </c>
      <c r="C4" s="1010"/>
      <c r="D4" s="1011"/>
      <c r="E4" s="1011"/>
      <c r="F4" s="1011"/>
      <c r="G4" s="1011"/>
      <c r="H4" s="1012"/>
    </row>
    <row r="5" spans="2:10" ht="16.5" thickBot="1" x14ac:dyDescent="0.3">
      <c r="B5" s="308"/>
      <c r="C5" s="309"/>
      <c r="D5" s="1013" t="s">
        <v>1</v>
      </c>
      <c r="E5" s="1014"/>
      <c r="F5" s="1013" t="s">
        <v>132</v>
      </c>
      <c r="G5" s="1014"/>
      <c r="H5" s="310"/>
    </row>
    <row r="6" spans="2:10" ht="16.5" thickBot="1" x14ac:dyDescent="0.3">
      <c r="B6" s="311" t="s">
        <v>243</v>
      </c>
      <c r="C6" s="311" t="s">
        <v>278</v>
      </c>
      <c r="D6" s="312" t="s">
        <v>259</v>
      </c>
      <c r="E6" s="313" t="s">
        <v>260</v>
      </c>
      <c r="F6" s="312" t="s">
        <v>259</v>
      </c>
      <c r="G6" s="313" t="s">
        <v>260</v>
      </c>
      <c r="H6" s="314" t="s">
        <v>139</v>
      </c>
      <c r="J6" s="367"/>
    </row>
    <row r="7" spans="2:10" ht="16.5" thickBot="1" x14ac:dyDescent="0.3">
      <c r="B7" s="315">
        <v>1</v>
      </c>
      <c r="C7" s="1257" t="s">
        <v>381</v>
      </c>
      <c r="D7" s="316">
        <v>12296292</v>
      </c>
      <c r="E7" s="321">
        <f>D7/D11*100</f>
        <v>86.73023017738295</v>
      </c>
      <c r="F7" s="316">
        <v>13085560</v>
      </c>
      <c r="G7" s="320">
        <f>F7/F11*100</f>
        <v>87.124356790432117</v>
      </c>
      <c r="H7" s="365">
        <f>F7/D7*100</f>
        <v>106.41874802582763</v>
      </c>
      <c r="J7" s="367"/>
    </row>
    <row r="8" spans="2:10" ht="16.5" thickBot="1" x14ac:dyDescent="0.3">
      <c r="B8" s="315">
        <v>2</v>
      </c>
      <c r="C8" s="1257" t="s">
        <v>382</v>
      </c>
      <c r="D8" s="316">
        <v>0</v>
      </c>
      <c r="E8" s="321">
        <f>D8/D11*100</f>
        <v>0</v>
      </c>
      <c r="F8" s="316">
        <v>0</v>
      </c>
      <c r="G8" s="321">
        <v>0</v>
      </c>
      <c r="H8" s="365">
        <v>0</v>
      </c>
      <c r="J8" s="367"/>
    </row>
    <row r="9" spans="2:10" ht="18" customHeight="1" thickBot="1" x14ac:dyDescent="0.3">
      <c r="B9" s="315">
        <v>3</v>
      </c>
      <c r="C9" s="1257" t="s">
        <v>383</v>
      </c>
      <c r="D9" s="316">
        <v>223778</v>
      </c>
      <c r="E9" s="321">
        <f>D9/D11*100</f>
        <v>1.578387813873841</v>
      </c>
      <c r="F9" s="317">
        <v>228011</v>
      </c>
      <c r="G9" s="320">
        <f>F9/F11*100</f>
        <v>1.5181094057986984</v>
      </c>
      <c r="H9" s="365">
        <f>F9/D9*100</f>
        <v>101.89160686037056</v>
      </c>
      <c r="J9" s="367"/>
    </row>
    <row r="10" spans="2:10" ht="16.5" customHeight="1" thickBot="1" x14ac:dyDescent="0.3">
      <c r="B10" s="315">
        <v>4</v>
      </c>
      <c r="C10" s="1257" t="s">
        <v>384</v>
      </c>
      <c r="D10" s="316">
        <v>1657561</v>
      </c>
      <c r="E10" s="321">
        <f>D10/D11*100</f>
        <v>11.69138200874321</v>
      </c>
      <c r="F10" s="316">
        <v>1705834</v>
      </c>
      <c r="G10" s="321">
        <f>F10/F11*100</f>
        <v>11.35753380376919</v>
      </c>
      <c r="H10" s="365">
        <f t="shared" ref="H10:H11" si="0">F10/D10*100</f>
        <v>102.91229101070792</v>
      </c>
      <c r="J10" s="367"/>
    </row>
    <row r="11" spans="2:10" ht="18" customHeight="1" thickBot="1" x14ac:dyDescent="0.3">
      <c r="B11" s="315">
        <v>5</v>
      </c>
      <c r="C11" s="1258" t="s">
        <v>385</v>
      </c>
      <c r="D11" s="318">
        <f>SUM(D7:D10)</f>
        <v>14177631</v>
      </c>
      <c r="E11" s="724">
        <f>SUM(E7:E10)</f>
        <v>100</v>
      </c>
      <c r="F11" s="318">
        <f>SUM(F7:F10)</f>
        <v>15019405</v>
      </c>
      <c r="G11" s="319">
        <f>SUM(G7:G10)</f>
        <v>100</v>
      </c>
      <c r="H11" s="366">
        <f t="shared" si="0"/>
        <v>105.93733889674517</v>
      </c>
      <c r="J11" s="367"/>
    </row>
    <row r="12" spans="2:10" x14ac:dyDescent="0.25">
      <c r="H12" s="400"/>
      <c r="J12" s="367"/>
    </row>
  </sheetData>
  <mergeCells count="3">
    <mergeCell ref="B4:H4"/>
    <mergeCell ref="D5:E5"/>
    <mergeCell ref="F5:G5"/>
  </mergeCells>
  <pageMargins left="0.7" right="0.7" top="0.75" bottom="0.75" header="0.3" footer="0.3"/>
  <pageSetup orientation="portrait" r:id="rId1"/>
  <ignoredErrors>
    <ignoredError sqref="D8:D9"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2"/>
  <sheetViews>
    <sheetView workbookViewId="0">
      <selection activeCell="C10" sqref="C10"/>
    </sheetView>
  </sheetViews>
  <sheetFormatPr defaultRowHeight="15" x14ac:dyDescent="0.25"/>
  <cols>
    <col min="2" max="2" width="10" customWidth="1"/>
    <col min="3" max="3" width="49" customWidth="1"/>
    <col min="4" max="4" width="40.5703125" customWidth="1"/>
    <col min="5" max="5" width="36.5703125" customWidth="1"/>
  </cols>
  <sheetData>
    <row r="1" spans="2:8" ht="15.75" x14ac:dyDescent="0.25">
      <c r="B1" s="1"/>
      <c r="C1" s="1"/>
      <c r="D1" s="1"/>
      <c r="E1" s="1"/>
      <c r="F1" s="1"/>
      <c r="G1" s="1"/>
      <c r="H1" s="1"/>
    </row>
    <row r="2" spans="2:8" ht="15.75" x14ac:dyDescent="0.25">
      <c r="B2" s="2" t="s">
        <v>57</v>
      </c>
      <c r="D2" s="1"/>
      <c r="E2" s="405" t="s">
        <v>254</v>
      </c>
      <c r="F2" s="1"/>
      <c r="G2" s="1"/>
      <c r="H2" s="1"/>
    </row>
    <row r="3" spans="2:8" ht="19.899999999999999" customHeight="1" x14ac:dyDescent="0.25">
      <c r="B3" s="153" t="s">
        <v>386</v>
      </c>
      <c r="C3" s="117"/>
      <c r="D3" s="117"/>
      <c r="E3" s="117"/>
      <c r="F3" s="1"/>
      <c r="G3" s="1"/>
      <c r="H3" s="1"/>
    </row>
    <row r="4" spans="2:8" ht="16.149999999999999" customHeight="1" x14ac:dyDescent="0.25">
      <c r="B4" s="110"/>
      <c r="C4" s="34"/>
      <c r="D4" s="1015" t="s">
        <v>387</v>
      </c>
      <c r="E4" s="1015" t="s">
        <v>388</v>
      </c>
      <c r="F4" s="1"/>
      <c r="G4" s="1"/>
      <c r="H4" s="1"/>
    </row>
    <row r="5" spans="2:8" ht="16.149999999999999" customHeight="1" x14ac:dyDescent="0.25">
      <c r="B5" s="110" t="s">
        <v>243</v>
      </c>
      <c r="C5" s="120" t="s">
        <v>131</v>
      </c>
      <c r="D5" s="1015"/>
      <c r="E5" s="1015"/>
      <c r="F5" s="1"/>
      <c r="G5" s="1"/>
      <c r="H5" s="1"/>
    </row>
    <row r="6" spans="2:8" ht="16.149999999999999" customHeight="1" thickBot="1" x14ac:dyDescent="0.3">
      <c r="B6" s="111"/>
      <c r="C6" s="35"/>
      <c r="D6" s="35" t="s">
        <v>1</v>
      </c>
      <c r="E6" s="35" t="s">
        <v>132</v>
      </c>
      <c r="F6" s="1"/>
      <c r="G6" s="1"/>
      <c r="H6" s="1"/>
    </row>
    <row r="7" spans="2:8" ht="19.899999999999999" customHeight="1" thickBot="1" x14ac:dyDescent="0.3">
      <c r="B7" s="118">
        <v>1</v>
      </c>
      <c r="C7" s="1259" t="s">
        <v>389</v>
      </c>
      <c r="D7" s="35" t="s">
        <v>55</v>
      </c>
      <c r="E7" s="233">
        <v>0.17699999999999999</v>
      </c>
      <c r="F7" s="1"/>
      <c r="G7" s="1"/>
      <c r="H7" s="1"/>
    </row>
    <row r="8" spans="2:8" ht="31.5" customHeight="1" thickBot="1" x14ac:dyDescent="0.3">
      <c r="B8" s="118">
        <v>2</v>
      </c>
      <c r="C8" s="1242" t="s">
        <v>390</v>
      </c>
      <c r="D8" s="61">
        <v>1394434</v>
      </c>
      <c r="E8" s="61">
        <v>1642724</v>
      </c>
      <c r="F8" s="1"/>
      <c r="G8" s="1"/>
      <c r="H8" s="1"/>
    </row>
    <row r="9" spans="2:8" ht="19.899999999999999" customHeight="1" thickBot="1" x14ac:dyDescent="0.3">
      <c r="B9" s="118">
        <v>3</v>
      </c>
      <c r="C9" s="1260" t="s">
        <v>391</v>
      </c>
      <c r="D9" s="35" t="s">
        <v>55</v>
      </c>
      <c r="E9" s="233">
        <v>0.17699999999999999</v>
      </c>
      <c r="F9" s="1"/>
      <c r="G9" s="1"/>
      <c r="H9" s="1"/>
    </row>
    <row r="10" spans="2:8" ht="19.899999999999999" customHeight="1" thickBot="1" x14ac:dyDescent="0.3">
      <c r="B10" s="118">
        <v>4</v>
      </c>
      <c r="C10" s="1242" t="s">
        <v>392</v>
      </c>
      <c r="D10" s="61">
        <v>1075438</v>
      </c>
      <c r="E10" s="61">
        <v>1304787</v>
      </c>
      <c r="F10" s="1"/>
      <c r="G10" s="1"/>
      <c r="H10" s="1"/>
    </row>
    <row r="11" spans="2:8" ht="19.899999999999999" customHeight="1" thickBot="1" x14ac:dyDescent="0.3">
      <c r="B11" s="118">
        <v>5</v>
      </c>
      <c r="C11" s="1260" t="s">
        <v>393</v>
      </c>
      <c r="D11" s="35" t="s">
        <v>56</v>
      </c>
      <c r="E11" s="233">
        <v>0.17899999999999999</v>
      </c>
      <c r="F11" s="1"/>
      <c r="G11" s="1"/>
      <c r="H11" s="1"/>
    </row>
    <row r="12" spans="2:8" ht="19.899999999999999" customHeight="1" thickBot="1" x14ac:dyDescent="0.3">
      <c r="B12" s="118">
        <v>6</v>
      </c>
      <c r="C12" s="1242" t="s">
        <v>394</v>
      </c>
      <c r="D12" s="61">
        <v>777668</v>
      </c>
      <c r="E12" s="61">
        <v>887971</v>
      </c>
      <c r="F12" s="1"/>
      <c r="G12" s="1"/>
      <c r="H12" s="1"/>
    </row>
  </sheetData>
  <mergeCells count="2">
    <mergeCell ref="D4:D5"/>
    <mergeCell ref="E4:E5"/>
  </mergeCells>
  <pageMargins left="0.7" right="0.7" top="0.75" bottom="0.75" header="0.3" footer="0.3"/>
  <ignoredErrors>
    <ignoredError sqref="D7 D9 D11:D12"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G28"/>
  <sheetViews>
    <sheetView topLeftCell="A7" workbookViewId="0">
      <selection activeCell="C26" sqref="C26"/>
    </sheetView>
  </sheetViews>
  <sheetFormatPr defaultColWidth="9.28515625" defaultRowHeight="15" x14ac:dyDescent="0.25"/>
  <cols>
    <col min="1" max="1" width="9.28515625" style="78"/>
    <col min="2" max="2" width="7.28515625" style="78" customWidth="1"/>
    <col min="3" max="3" width="70.42578125" style="78" customWidth="1"/>
    <col min="4" max="5" width="13.7109375" style="78" customWidth="1"/>
    <col min="6" max="6" width="9.28515625" style="78"/>
    <col min="7" max="7" width="11" style="78" customWidth="1"/>
    <col min="8" max="16384" width="9.28515625" style="78"/>
  </cols>
  <sheetData>
    <row r="3" spans="2:7" ht="15.75" thickBot="1" x14ac:dyDescent="0.3"/>
    <row r="4" spans="2:7" ht="33.75" customHeight="1" thickBot="1" x14ac:dyDescent="0.3">
      <c r="B4" s="943" t="s">
        <v>244</v>
      </c>
      <c r="C4" s="944"/>
      <c r="D4" s="944"/>
      <c r="E4" s="944"/>
      <c r="F4" s="944"/>
      <c r="G4" s="945"/>
    </row>
    <row r="5" spans="2:7" ht="45" customHeight="1" thickBot="1" x14ac:dyDescent="0.3">
      <c r="B5" s="882" t="s">
        <v>243</v>
      </c>
      <c r="C5" s="883" t="s">
        <v>245</v>
      </c>
      <c r="D5" s="883" t="s">
        <v>249</v>
      </c>
      <c r="E5" s="884" t="s">
        <v>248</v>
      </c>
      <c r="F5" s="883" t="s">
        <v>247</v>
      </c>
      <c r="G5" s="881" t="s">
        <v>246</v>
      </c>
    </row>
    <row r="6" spans="2:7" ht="16.5" thickBot="1" x14ac:dyDescent="0.3">
      <c r="B6" s="885"/>
      <c r="C6" s="939" t="s">
        <v>250</v>
      </c>
      <c r="D6" s="939"/>
      <c r="E6" s="939"/>
      <c r="F6" s="939"/>
      <c r="G6" s="940"/>
    </row>
    <row r="7" spans="2:7" ht="15.75" x14ac:dyDescent="0.25">
      <c r="B7" s="896" t="s">
        <v>155</v>
      </c>
      <c r="C7" s="897" t="s">
        <v>209</v>
      </c>
      <c r="D7" s="897">
        <v>38</v>
      </c>
      <c r="E7" s="898" t="s">
        <v>42</v>
      </c>
      <c r="F7" s="898" t="s">
        <v>42</v>
      </c>
      <c r="G7" s="897">
        <v>81</v>
      </c>
    </row>
    <row r="8" spans="2:7" ht="15.75" x14ac:dyDescent="0.25">
      <c r="B8" s="892" t="s">
        <v>156</v>
      </c>
      <c r="C8" s="893" t="s">
        <v>174</v>
      </c>
      <c r="D8" s="893">
        <v>8</v>
      </c>
      <c r="E8" s="894">
        <v>6</v>
      </c>
      <c r="F8" s="894" t="s">
        <v>42</v>
      </c>
      <c r="G8" s="893">
        <v>27</v>
      </c>
    </row>
    <row r="9" spans="2:7" ht="15.75" x14ac:dyDescent="0.25">
      <c r="B9" s="892" t="s">
        <v>157</v>
      </c>
      <c r="C9" s="893" t="s">
        <v>158</v>
      </c>
      <c r="D9" s="893">
        <v>34</v>
      </c>
      <c r="E9" s="894">
        <v>1</v>
      </c>
      <c r="F9" s="894" t="s">
        <v>42</v>
      </c>
      <c r="G9" s="893">
        <v>55</v>
      </c>
    </row>
    <row r="10" spans="2:7" ht="15.75" x14ac:dyDescent="0.25">
      <c r="B10" s="892" t="s">
        <v>159</v>
      </c>
      <c r="C10" s="893" t="s">
        <v>210</v>
      </c>
      <c r="D10" s="893">
        <v>53</v>
      </c>
      <c r="E10" s="894" t="s">
        <v>42</v>
      </c>
      <c r="F10" s="895">
        <v>2889</v>
      </c>
      <c r="G10" s="893">
        <v>116</v>
      </c>
    </row>
    <row r="11" spans="2:7" ht="15.75" x14ac:dyDescent="0.25">
      <c r="B11" s="892" t="s">
        <v>160</v>
      </c>
      <c r="C11" s="893" t="s">
        <v>175</v>
      </c>
      <c r="D11" s="893">
        <v>10</v>
      </c>
      <c r="E11" s="894">
        <v>2</v>
      </c>
      <c r="F11" s="894" t="s">
        <v>42</v>
      </c>
      <c r="G11" s="893">
        <v>4</v>
      </c>
    </row>
    <row r="12" spans="2:7" ht="15.75" x14ac:dyDescent="0.25">
      <c r="B12" s="892" t="s">
        <v>161</v>
      </c>
      <c r="C12" s="893" t="s">
        <v>211</v>
      </c>
      <c r="D12" s="893">
        <v>38</v>
      </c>
      <c r="E12" s="894" t="s">
        <v>42</v>
      </c>
      <c r="F12" s="895">
        <v>1817</v>
      </c>
      <c r="G12" s="893">
        <v>83</v>
      </c>
    </row>
    <row r="13" spans="2:7" ht="15.75" x14ac:dyDescent="0.25">
      <c r="B13" s="892" t="s">
        <v>162</v>
      </c>
      <c r="C13" s="893" t="s">
        <v>212</v>
      </c>
      <c r="D13" s="893">
        <v>14</v>
      </c>
      <c r="E13" s="894" t="s">
        <v>42</v>
      </c>
      <c r="F13" s="894" t="s">
        <v>42</v>
      </c>
      <c r="G13" s="893">
        <v>23</v>
      </c>
    </row>
    <row r="14" spans="2:7" ht="15.75" x14ac:dyDescent="0.25">
      <c r="B14" s="892" t="s">
        <v>163</v>
      </c>
      <c r="C14" s="893" t="s">
        <v>213</v>
      </c>
      <c r="D14" s="893">
        <v>6</v>
      </c>
      <c r="E14" s="894" t="s">
        <v>42</v>
      </c>
      <c r="F14" s="894" t="s">
        <v>42</v>
      </c>
      <c r="G14" s="893">
        <v>14</v>
      </c>
    </row>
    <row r="15" spans="2:7" ht="15.75" x14ac:dyDescent="0.25">
      <c r="B15" s="892" t="s">
        <v>164</v>
      </c>
      <c r="C15" s="893" t="s">
        <v>214</v>
      </c>
      <c r="D15" s="893">
        <v>106</v>
      </c>
      <c r="E15" s="894" t="s">
        <v>42</v>
      </c>
      <c r="F15" s="895">
        <v>8728</v>
      </c>
      <c r="G15" s="893">
        <v>282</v>
      </c>
    </row>
    <row r="16" spans="2:7" ht="15.75" x14ac:dyDescent="0.25">
      <c r="B16" s="892" t="s">
        <v>165</v>
      </c>
      <c r="C16" s="893" t="s">
        <v>215</v>
      </c>
      <c r="D16" s="893">
        <v>32</v>
      </c>
      <c r="E16" s="894" t="s">
        <v>42</v>
      </c>
      <c r="F16" s="894">
        <v>33</v>
      </c>
      <c r="G16" s="893">
        <v>67</v>
      </c>
    </row>
    <row r="17" spans="2:7" ht="15.75" x14ac:dyDescent="0.25">
      <c r="B17" s="892" t="s">
        <v>166</v>
      </c>
      <c r="C17" s="893" t="s">
        <v>216</v>
      </c>
      <c r="D17" s="893">
        <v>49</v>
      </c>
      <c r="E17" s="894" t="s">
        <v>42</v>
      </c>
      <c r="F17" s="894" t="s">
        <v>42</v>
      </c>
      <c r="G17" s="893">
        <v>108</v>
      </c>
    </row>
    <row r="18" spans="2:7" ht="15.75" x14ac:dyDescent="0.25">
      <c r="B18" s="892" t="s">
        <v>167</v>
      </c>
      <c r="C18" s="893" t="s">
        <v>217</v>
      </c>
      <c r="D18" s="893">
        <v>74</v>
      </c>
      <c r="E18" s="894" t="s">
        <v>42</v>
      </c>
      <c r="F18" s="895">
        <v>8805</v>
      </c>
      <c r="G18" s="893">
        <v>277</v>
      </c>
    </row>
    <row r="19" spans="2:7" ht="15.75" x14ac:dyDescent="0.25">
      <c r="B19" s="892" t="s">
        <v>168</v>
      </c>
      <c r="C19" s="893" t="s">
        <v>218</v>
      </c>
      <c r="D19" s="893">
        <v>13</v>
      </c>
      <c r="E19" s="894" t="s">
        <v>42</v>
      </c>
      <c r="F19" s="894" t="s">
        <v>42</v>
      </c>
      <c r="G19" s="893">
        <v>15</v>
      </c>
    </row>
    <row r="20" spans="2:7" ht="15.75" x14ac:dyDescent="0.25">
      <c r="B20" s="892" t="s">
        <v>169</v>
      </c>
      <c r="C20" s="893" t="s">
        <v>219</v>
      </c>
      <c r="D20" s="893">
        <v>17</v>
      </c>
      <c r="E20" s="894" t="s">
        <v>42</v>
      </c>
      <c r="F20" s="894" t="s">
        <v>42</v>
      </c>
      <c r="G20" s="893">
        <v>23</v>
      </c>
    </row>
    <row r="21" spans="2:7" ht="16.5" thickBot="1" x14ac:dyDescent="0.3">
      <c r="B21" s="899" t="s">
        <v>170</v>
      </c>
      <c r="C21" s="900" t="s">
        <v>220</v>
      </c>
      <c r="D21" s="900">
        <v>18</v>
      </c>
      <c r="E21" s="901">
        <v>14</v>
      </c>
      <c r="F21" s="901">
        <v>840</v>
      </c>
      <c r="G21" s="900">
        <v>66</v>
      </c>
    </row>
    <row r="22" spans="2:7" ht="16.5" thickBot="1" x14ac:dyDescent="0.3">
      <c r="B22" s="886"/>
      <c r="C22" s="887" t="s">
        <v>251</v>
      </c>
      <c r="D22" s="887">
        <f>SUM(D7:D21)</f>
        <v>510</v>
      </c>
      <c r="E22" s="888">
        <f>SUM(E7:E21)</f>
        <v>23</v>
      </c>
      <c r="F22" s="889">
        <f>SUM(F7:F21)</f>
        <v>23112</v>
      </c>
      <c r="G22" s="890">
        <f>SUM(G7:G21)</f>
        <v>1241</v>
      </c>
    </row>
    <row r="23" spans="2:7" ht="16.5" thickBot="1" x14ac:dyDescent="0.3">
      <c r="B23" s="886"/>
      <c r="C23" s="941" t="s">
        <v>252</v>
      </c>
      <c r="D23" s="941"/>
      <c r="E23" s="941"/>
      <c r="F23" s="941"/>
      <c r="G23" s="942"/>
    </row>
    <row r="24" spans="2:7" ht="15.75" x14ac:dyDescent="0.25">
      <c r="B24" s="896" t="s">
        <v>155</v>
      </c>
      <c r="C24" s="897" t="s">
        <v>171</v>
      </c>
      <c r="D24" s="897">
        <v>2</v>
      </c>
      <c r="E24" s="898" t="s">
        <v>42</v>
      </c>
      <c r="F24" s="898" t="s">
        <v>42</v>
      </c>
      <c r="G24" s="897">
        <v>1</v>
      </c>
    </row>
    <row r="25" spans="2:7" ht="15.75" x14ac:dyDescent="0.25">
      <c r="B25" s="892" t="s">
        <v>156</v>
      </c>
      <c r="C25" s="893" t="s">
        <v>172</v>
      </c>
      <c r="D25" s="893">
        <v>12</v>
      </c>
      <c r="E25" s="894">
        <v>2</v>
      </c>
      <c r="F25" s="894">
        <v>603</v>
      </c>
      <c r="G25" s="893">
        <v>28</v>
      </c>
    </row>
    <row r="26" spans="2:7" ht="16.5" thickBot="1" x14ac:dyDescent="0.3">
      <c r="B26" s="899" t="s">
        <v>157</v>
      </c>
      <c r="C26" s="900" t="s">
        <v>173</v>
      </c>
      <c r="D26" s="900">
        <v>11</v>
      </c>
      <c r="E26" s="901" t="s">
        <v>42</v>
      </c>
      <c r="F26" s="901" t="s">
        <v>42</v>
      </c>
      <c r="G26" s="900">
        <v>11</v>
      </c>
    </row>
    <row r="27" spans="2:7" ht="16.5" thickBot="1" x14ac:dyDescent="0.3">
      <c r="B27" s="886"/>
      <c r="C27" s="887" t="s">
        <v>253</v>
      </c>
      <c r="D27" s="887">
        <f>SUM(D24:D26)</f>
        <v>25</v>
      </c>
      <c r="E27" s="887">
        <f>SUM(E24:E26)</f>
        <v>2</v>
      </c>
      <c r="F27" s="887">
        <f>SUM(F24:F26)</f>
        <v>603</v>
      </c>
      <c r="G27" s="891">
        <f>SUM(G24:G26)</f>
        <v>40</v>
      </c>
    </row>
    <row r="28" spans="2:7" ht="15.75" x14ac:dyDescent="0.25">
      <c r="B28" s="36"/>
      <c r="C28" s="36"/>
      <c r="D28" s="36"/>
      <c r="E28" s="36"/>
      <c r="F28" s="36"/>
      <c r="G28" s="36"/>
    </row>
  </sheetData>
  <mergeCells count="3">
    <mergeCell ref="C6:G6"/>
    <mergeCell ref="C23:G23"/>
    <mergeCell ref="B4:G4"/>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B2:E7"/>
  <sheetViews>
    <sheetView workbookViewId="0">
      <selection activeCell="C13" sqref="C13"/>
    </sheetView>
  </sheetViews>
  <sheetFormatPr defaultRowHeight="15" x14ac:dyDescent="0.25"/>
  <cols>
    <col min="2" max="2" width="9.7109375" customWidth="1"/>
    <col min="3" max="3" width="82.28515625" customWidth="1"/>
    <col min="4" max="4" width="20" customWidth="1"/>
    <col min="5" max="5" width="22.42578125" customWidth="1"/>
  </cols>
  <sheetData>
    <row r="2" spans="2:5" ht="15" customHeight="1" x14ac:dyDescent="0.25">
      <c r="C2" s="16"/>
      <c r="D2" s="16"/>
      <c r="E2" s="405" t="s">
        <v>254</v>
      </c>
    </row>
    <row r="3" spans="2:5" ht="19.899999999999999" customHeight="1" thickBot="1" x14ac:dyDescent="0.3">
      <c r="B3" s="1016" t="s">
        <v>395</v>
      </c>
      <c r="C3" s="1017"/>
      <c r="D3" s="1017"/>
      <c r="E3" s="1017"/>
    </row>
    <row r="4" spans="2:5" ht="19.899999999999999" customHeight="1" thickBot="1" x14ac:dyDescent="0.3">
      <c r="B4" s="38" t="s">
        <v>243</v>
      </c>
      <c r="C4" s="39" t="s">
        <v>396</v>
      </c>
      <c r="D4" s="39" t="s">
        <v>1</v>
      </c>
      <c r="E4" s="39" t="s">
        <v>132</v>
      </c>
    </row>
    <row r="5" spans="2:5" ht="32.25" thickBot="1" x14ac:dyDescent="0.3">
      <c r="B5" s="40">
        <v>1</v>
      </c>
      <c r="C5" s="41" t="s">
        <v>397</v>
      </c>
      <c r="D5" s="60">
        <v>23162644</v>
      </c>
      <c r="E5" s="60">
        <v>25201918</v>
      </c>
    </row>
    <row r="6" spans="2:5" ht="19.899999999999999" customHeight="1" thickBot="1" x14ac:dyDescent="0.3">
      <c r="B6" s="32">
        <v>2</v>
      </c>
      <c r="C6" s="42" t="s">
        <v>398</v>
      </c>
      <c r="D6" s="60">
        <v>2351425</v>
      </c>
      <c r="E6" s="60">
        <v>2656534</v>
      </c>
    </row>
    <row r="7" spans="2:5" ht="19.899999999999999" customHeight="1" thickBot="1" x14ac:dyDescent="0.3">
      <c r="B7" s="32">
        <v>3</v>
      </c>
      <c r="C7" s="43" t="s">
        <v>399</v>
      </c>
      <c r="D7" s="44" t="s">
        <v>58</v>
      </c>
      <c r="E7" s="234">
        <f>E6/E5</f>
        <v>0.10540999300132632</v>
      </c>
    </row>
  </sheetData>
  <mergeCells count="1">
    <mergeCell ref="B3:E3"/>
  </mergeCells>
  <pageMargins left="0.7" right="0.7" top="0.75" bottom="0.75" header="0.3" footer="0.3"/>
  <pageSetup orientation="portrait" r:id="rId1"/>
  <ignoredErrors>
    <ignoredError sqref="D7" numberStoredAsText="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I15"/>
  <sheetViews>
    <sheetView workbookViewId="0">
      <selection activeCell="B18" sqref="B18"/>
    </sheetView>
  </sheetViews>
  <sheetFormatPr defaultRowHeight="15" x14ac:dyDescent="0.25"/>
  <cols>
    <col min="2" max="2" width="67.7109375" customWidth="1"/>
    <col min="3" max="3" width="20.5703125" customWidth="1"/>
    <col min="4" max="4" width="18.28515625" customWidth="1"/>
    <col min="5" max="5" width="18.5703125" customWidth="1"/>
    <col min="6" max="6" width="13" customWidth="1"/>
    <col min="7" max="7" width="11" customWidth="1"/>
  </cols>
  <sheetData>
    <row r="2" spans="2:9" ht="16.5" thickBot="1" x14ac:dyDescent="0.3">
      <c r="B2" s="19" t="s">
        <v>61</v>
      </c>
      <c r="C2" s="5"/>
      <c r="D2" s="5"/>
      <c r="E2" s="5"/>
      <c r="F2" s="5"/>
      <c r="G2" s="405" t="s">
        <v>254</v>
      </c>
    </row>
    <row r="3" spans="2:9" ht="19.899999999999999" customHeight="1" thickBot="1" x14ac:dyDescent="0.3">
      <c r="B3" s="1018" t="s">
        <v>400</v>
      </c>
      <c r="C3" s="1019"/>
      <c r="D3" s="1019"/>
      <c r="E3" s="1019"/>
      <c r="F3" s="1019"/>
      <c r="G3" s="1020"/>
    </row>
    <row r="4" spans="2:9" ht="16.5" thickBot="1" x14ac:dyDescent="0.3">
      <c r="B4" s="37" t="s">
        <v>278</v>
      </c>
      <c r="C4" s="362" t="s">
        <v>0</v>
      </c>
      <c r="D4" s="362" t="s">
        <v>1</v>
      </c>
      <c r="E4" s="362" t="s">
        <v>132</v>
      </c>
      <c r="F4" s="1021" t="s">
        <v>139</v>
      </c>
      <c r="G4" s="1022"/>
    </row>
    <row r="5" spans="2:9" ht="16.5" thickBot="1" x14ac:dyDescent="0.3">
      <c r="B5" s="359">
        <v>1</v>
      </c>
      <c r="C5" s="361">
        <v>2</v>
      </c>
      <c r="D5" s="361">
        <v>3</v>
      </c>
      <c r="E5" s="361">
        <v>4</v>
      </c>
      <c r="F5" s="361" t="s">
        <v>59</v>
      </c>
      <c r="G5" s="360" t="s">
        <v>60</v>
      </c>
    </row>
    <row r="6" spans="2:9" ht="15.75" x14ac:dyDescent="0.25">
      <c r="B6" s="191" t="s">
        <v>401</v>
      </c>
      <c r="C6" s="75">
        <v>17224329</v>
      </c>
      <c r="D6" s="63">
        <v>18468934</v>
      </c>
      <c r="E6" s="63">
        <v>19596661</v>
      </c>
      <c r="F6" s="130">
        <f>D6/C6*100</f>
        <v>107.2258547778552</v>
      </c>
      <c r="G6" s="178">
        <f>E6/D6*100</f>
        <v>106.10607520715598</v>
      </c>
      <c r="I6" s="322"/>
    </row>
    <row r="7" spans="2:9" ht="15.75" x14ac:dyDescent="0.25">
      <c r="B7" s="1261" t="s">
        <v>402</v>
      </c>
      <c r="C7" s="74">
        <v>1492475</v>
      </c>
      <c r="D7" s="363">
        <v>1479654</v>
      </c>
      <c r="E7" s="363">
        <v>1409755</v>
      </c>
      <c r="F7" s="130">
        <f t="shared" ref="F7:F12" si="0">D7/C7*100</f>
        <v>99.140957134960388</v>
      </c>
      <c r="G7" s="178">
        <f t="shared" ref="G7:G13" si="1">E7/D7*100</f>
        <v>95.275990197708381</v>
      </c>
      <c r="I7" s="322"/>
    </row>
    <row r="8" spans="2:9" ht="15.75" x14ac:dyDescent="0.25">
      <c r="B8" s="1261" t="s">
        <v>403</v>
      </c>
      <c r="C8" s="74">
        <v>1262277</v>
      </c>
      <c r="D8" s="363">
        <v>1311031</v>
      </c>
      <c r="E8" s="363">
        <v>1237166</v>
      </c>
      <c r="F8" s="130">
        <f t="shared" si="0"/>
        <v>103.8623851975438</v>
      </c>
      <c r="G8" s="178">
        <f t="shared" si="1"/>
        <v>94.365884559556562</v>
      </c>
      <c r="I8" s="322"/>
    </row>
    <row r="9" spans="2:9" ht="19.149999999999999" customHeight="1" x14ac:dyDescent="0.25">
      <c r="B9" s="1261" t="s">
        <v>404</v>
      </c>
      <c r="C9" s="74">
        <v>402640</v>
      </c>
      <c r="D9" s="363">
        <v>404539</v>
      </c>
      <c r="E9" s="363">
        <v>407324</v>
      </c>
      <c r="F9" s="130">
        <f t="shared" si="0"/>
        <v>100.47163719451619</v>
      </c>
      <c r="G9" s="178">
        <f t="shared" si="1"/>
        <v>100.68843795035831</v>
      </c>
      <c r="I9" s="322"/>
    </row>
    <row r="10" spans="2:9" ht="18" customHeight="1" x14ac:dyDescent="0.25">
      <c r="B10" s="1261" t="s">
        <v>405</v>
      </c>
      <c r="C10" s="74">
        <v>315734</v>
      </c>
      <c r="D10" s="363">
        <v>181480</v>
      </c>
      <c r="E10" s="363">
        <v>38968</v>
      </c>
      <c r="F10" s="130">
        <f t="shared" si="0"/>
        <v>57.478763769502173</v>
      </c>
      <c r="G10" s="178">
        <f t="shared" si="1"/>
        <v>21.472338549702446</v>
      </c>
      <c r="I10" s="322"/>
    </row>
    <row r="11" spans="2:9" ht="15.6" customHeight="1" x14ac:dyDescent="0.25">
      <c r="B11" s="1261" t="s">
        <v>406</v>
      </c>
      <c r="C11" s="74">
        <v>198771</v>
      </c>
      <c r="D11" s="363">
        <v>228816</v>
      </c>
      <c r="E11" s="363">
        <v>368356</v>
      </c>
      <c r="F11" s="130">
        <f t="shared" si="0"/>
        <v>115.11538403489443</v>
      </c>
      <c r="G11" s="178">
        <f t="shared" si="1"/>
        <v>160.98349765750646</v>
      </c>
      <c r="I11" s="322"/>
    </row>
    <row r="12" spans="2:9" ht="16.5" thickBot="1" x14ac:dyDescent="0.3">
      <c r="B12" s="1262" t="s">
        <v>407</v>
      </c>
      <c r="C12" s="74">
        <v>7699195</v>
      </c>
      <c r="D12" s="363">
        <v>8874457</v>
      </c>
      <c r="E12" s="363">
        <v>10264789</v>
      </c>
      <c r="F12" s="130">
        <f t="shared" si="0"/>
        <v>115.26473871619045</v>
      </c>
      <c r="G12" s="178">
        <f t="shared" si="1"/>
        <v>115.66667121154568</v>
      </c>
      <c r="I12" s="322"/>
    </row>
    <row r="13" spans="2:9" ht="16.5" thickBot="1" x14ac:dyDescent="0.3">
      <c r="B13" s="1263" t="s">
        <v>409</v>
      </c>
      <c r="C13" s="192">
        <f>C6+C12</f>
        <v>24923524</v>
      </c>
      <c r="D13" s="364">
        <f>D6+D12</f>
        <v>27343391</v>
      </c>
      <c r="E13" s="364">
        <f>E6+E12</f>
        <v>29861450</v>
      </c>
      <c r="F13" s="223">
        <f>D13/C13*100</f>
        <v>109.70916873552873</v>
      </c>
      <c r="G13" s="212">
        <f t="shared" si="1"/>
        <v>109.20902239228485</v>
      </c>
      <c r="I13" s="322"/>
    </row>
    <row r="14" spans="2:9" ht="15.75" x14ac:dyDescent="0.25">
      <c r="B14" s="5"/>
      <c r="C14" s="5"/>
      <c r="D14" s="5"/>
      <c r="E14" s="5"/>
      <c r="F14" s="5"/>
      <c r="G14" s="435"/>
    </row>
    <row r="15" spans="2:9" ht="15" customHeight="1" x14ac:dyDescent="0.25">
      <c r="B15" s="36" t="s">
        <v>408</v>
      </c>
      <c r="C15" s="5"/>
      <c r="D15" s="5"/>
      <c r="E15" s="5"/>
      <c r="F15" s="5"/>
      <c r="G15" s="5"/>
    </row>
  </sheetData>
  <mergeCells count="2">
    <mergeCell ref="B3:G3"/>
    <mergeCell ref="F4:G4"/>
  </mergeCells>
  <pageMargins left="0.70866141732283472" right="0.70866141732283472" top="0.74803149606299213" bottom="0.74803149606299213" header="0.31496062992125984" footer="0.31496062992125984"/>
  <pageSetup paperSize="9" scale="82" orientation="landscape" r:id="rId1"/>
  <ignoredErrors>
    <ignoredError sqref="C9:D11" numberStoredAsText="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1"/>
  <sheetViews>
    <sheetView workbookViewId="0">
      <selection activeCell="B8" sqref="B8"/>
    </sheetView>
  </sheetViews>
  <sheetFormatPr defaultRowHeight="15" x14ac:dyDescent="0.25"/>
  <cols>
    <col min="2" max="2" width="37.28515625" customWidth="1"/>
    <col min="3" max="3" width="18.28515625" customWidth="1"/>
    <col min="4" max="4" width="11.28515625" customWidth="1"/>
    <col min="5" max="5" width="16.28515625" customWidth="1"/>
    <col min="6" max="6" width="10.42578125" customWidth="1"/>
    <col min="7" max="7" width="17.7109375" customWidth="1"/>
    <col min="8" max="8" width="11.7109375" customWidth="1"/>
    <col min="9" max="9" width="13.28515625" customWidth="1"/>
    <col min="10" max="10" width="13.42578125" customWidth="1"/>
  </cols>
  <sheetData>
    <row r="1" spans="2:10" ht="15.75" x14ac:dyDescent="0.25">
      <c r="B1" s="5"/>
      <c r="C1" s="5"/>
      <c r="D1" s="5"/>
      <c r="E1" s="5"/>
      <c r="F1" s="5"/>
      <c r="G1" s="5"/>
      <c r="H1" s="5"/>
      <c r="I1" s="5"/>
      <c r="J1" s="5"/>
    </row>
    <row r="2" spans="2:10" ht="16.5" thickBot="1" x14ac:dyDescent="0.3">
      <c r="C2" s="5"/>
      <c r="D2" s="5"/>
      <c r="E2" s="5"/>
      <c r="F2" s="5"/>
      <c r="G2" s="5"/>
      <c r="H2" s="5"/>
      <c r="I2" s="5"/>
      <c r="J2" s="405" t="s">
        <v>254</v>
      </c>
    </row>
    <row r="3" spans="2:10" ht="19.899999999999999" customHeight="1" thickBot="1" x14ac:dyDescent="0.3">
      <c r="B3" s="977" t="s">
        <v>410</v>
      </c>
      <c r="C3" s="978"/>
      <c r="D3" s="978"/>
      <c r="E3" s="978"/>
      <c r="F3" s="978"/>
      <c r="G3" s="978"/>
      <c r="H3" s="978"/>
      <c r="I3" s="978"/>
      <c r="J3" s="979"/>
    </row>
    <row r="4" spans="2:10" ht="16.5" thickBot="1" x14ac:dyDescent="0.3">
      <c r="B4" s="980" t="s">
        <v>278</v>
      </c>
      <c r="C4" s="982" t="s">
        <v>0</v>
      </c>
      <c r="D4" s="982"/>
      <c r="E4" s="982" t="s">
        <v>1</v>
      </c>
      <c r="F4" s="982"/>
      <c r="G4" s="982" t="s">
        <v>132</v>
      </c>
      <c r="H4" s="982"/>
      <c r="I4" s="995" t="s">
        <v>139</v>
      </c>
      <c r="J4" s="996"/>
    </row>
    <row r="5" spans="2:10" ht="16.5" thickBot="1" x14ac:dyDescent="0.3">
      <c r="B5" s="981"/>
      <c r="C5" s="679" t="s">
        <v>259</v>
      </c>
      <c r="D5" s="679" t="s">
        <v>260</v>
      </c>
      <c r="E5" s="909" t="s">
        <v>259</v>
      </c>
      <c r="F5" s="909" t="s">
        <v>260</v>
      </c>
      <c r="G5" s="909" t="s">
        <v>259</v>
      </c>
      <c r="H5" s="909" t="s">
        <v>260</v>
      </c>
      <c r="I5" s="1023"/>
      <c r="J5" s="1024"/>
    </row>
    <row r="6" spans="2:10" ht="16.5" thickBot="1" x14ac:dyDescent="0.3">
      <c r="B6" s="688">
        <v>1</v>
      </c>
      <c r="C6" s="31">
        <v>2</v>
      </c>
      <c r="D6" s="31">
        <v>3</v>
      </c>
      <c r="E6" s="31">
        <v>4</v>
      </c>
      <c r="F6" s="679">
        <v>5</v>
      </c>
      <c r="G6" s="31">
        <v>6</v>
      </c>
      <c r="H6" s="31">
        <v>7</v>
      </c>
      <c r="I6" s="679" t="s">
        <v>9</v>
      </c>
      <c r="J6" s="680" t="s">
        <v>62</v>
      </c>
    </row>
    <row r="7" spans="2:10" ht="22.15" customHeight="1" x14ac:dyDescent="0.25">
      <c r="B7" s="1245" t="s">
        <v>411</v>
      </c>
      <c r="C7" s="63">
        <v>11910826</v>
      </c>
      <c r="D7" s="224">
        <f>C7/C$13*100</f>
        <v>83.521273552890932</v>
      </c>
      <c r="E7" s="63">
        <v>12762366</v>
      </c>
      <c r="F7" s="224">
        <f>E7/E$13*100</f>
        <v>83.833995319567052</v>
      </c>
      <c r="G7" s="63">
        <v>13757542</v>
      </c>
      <c r="H7" s="224">
        <f>G7/G$13*100</f>
        <v>85.129374596940025</v>
      </c>
      <c r="I7" s="130">
        <f>E7/C7*100</f>
        <v>107.14929426389068</v>
      </c>
      <c r="J7" s="178">
        <f>G7/E7*100</f>
        <v>107.79773907126626</v>
      </c>
    </row>
    <row r="8" spans="2:10" ht="22.15" customHeight="1" x14ac:dyDescent="0.25">
      <c r="B8" s="1245" t="s">
        <v>412</v>
      </c>
      <c r="C8" s="691">
        <v>66894</v>
      </c>
      <c r="D8" s="224">
        <f t="shared" ref="D8:D12" si="0">C8/C$13*100</f>
        <v>0.46907511477768932</v>
      </c>
      <c r="E8" s="691">
        <v>91669</v>
      </c>
      <c r="F8" s="224">
        <f t="shared" ref="F8:F12" si="1">E8/E$13*100</f>
        <v>0.60215938932870217</v>
      </c>
      <c r="G8" s="691">
        <v>89833</v>
      </c>
      <c r="H8" s="224">
        <f t="shared" ref="H8:H12" si="2">G8/G$13*100</f>
        <v>0.55587161632266235</v>
      </c>
      <c r="I8" s="130">
        <f t="shared" ref="I8:I21" si="3">E8/C8*100</f>
        <v>137.03620653571323</v>
      </c>
      <c r="J8" s="178">
        <f t="shared" ref="J8:J21" si="4">G8/E8*100</f>
        <v>97.997141890933676</v>
      </c>
    </row>
    <row r="9" spans="2:10" ht="22.15" customHeight="1" x14ac:dyDescent="0.25">
      <c r="B9" s="1245" t="s">
        <v>413</v>
      </c>
      <c r="C9" s="691">
        <v>1036949</v>
      </c>
      <c r="D9" s="224">
        <f t="shared" si="0"/>
        <v>7.2713094028404663</v>
      </c>
      <c r="E9" s="691">
        <v>992177</v>
      </c>
      <c r="F9" s="224">
        <f t="shared" si="1"/>
        <v>6.5174562439427044</v>
      </c>
      <c r="G9" s="691">
        <v>923224</v>
      </c>
      <c r="H9" s="224">
        <f t="shared" si="2"/>
        <v>5.7127560819283962</v>
      </c>
      <c r="I9" s="130">
        <f t="shared" si="3"/>
        <v>95.682333460951313</v>
      </c>
      <c r="J9" s="178">
        <f t="shared" si="4"/>
        <v>93.050332753127719</v>
      </c>
    </row>
    <row r="10" spans="2:10" ht="22.15" customHeight="1" x14ac:dyDescent="0.25">
      <c r="B10" s="1245" t="s">
        <v>414</v>
      </c>
      <c r="C10" s="691">
        <v>31080</v>
      </c>
      <c r="D10" s="224">
        <f t="shared" si="0"/>
        <v>0.21793964432221999</v>
      </c>
      <c r="E10" s="691">
        <v>30127</v>
      </c>
      <c r="F10" s="224">
        <f t="shared" si="1"/>
        <v>0.19789957261785129</v>
      </c>
      <c r="G10" s="691">
        <v>30765</v>
      </c>
      <c r="H10" s="224">
        <f t="shared" si="2"/>
        <v>0.19036868718807906</v>
      </c>
      <c r="I10" s="130">
        <f t="shared" si="3"/>
        <v>96.933719433719432</v>
      </c>
      <c r="J10" s="178">
        <f t="shared" si="4"/>
        <v>102.11770172934578</v>
      </c>
    </row>
    <row r="11" spans="2:10" ht="22.15" customHeight="1" x14ac:dyDescent="0.25">
      <c r="B11" s="1245" t="s">
        <v>415</v>
      </c>
      <c r="C11" s="691">
        <v>400584</v>
      </c>
      <c r="D11" s="224">
        <f t="shared" si="0"/>
        <v>2.8089811609128752</v>
      </c>
      <c r="E11" s="691">
        <v>511914</v>
      </c>
      <c r="F11" s="224">
        <f t="shared" si="1"/>
        <v>3.3626833676467864</v>
      </c>
      <c r="G11" s="691">
        <v>405182</v>
      </c>
      <c r="H11" s="224">
        <f t="shared" si="2"/>
        <v>2.5071986157074679</v>
      </c>
      <c r="I11" s="130">
        <f t="shared" si="3"/>
        <v>127.79192379126476</v>
      </c>
      <c r="J11" s="178">
        <f t="shared" si="4"/>
        <v>79.15040416945034</v>
      </c>
    </row>
    <row r="12" spans="2:10" ht="22.15" customHeight="1" x14ac:dyDescent="0.25">
      <c r="B12" s="1245" t="s">
        <v>416</v>
      </c>
      <c r="C12" s="691">
        <v>814496</v>
      </c>
      <c r="D12" s="224">
        <f t="shared" si="0"/>
        <v>5.7114211242558204</v>
      </c>
      <c r="E12" s="691">
        <v>835125</v>
      </c>
      <c r="F12" s="224">
        <f t="shared" si="1"/>
        <v>5.4858061068969048</v>
      </c>
      <c r="G12" s="691">
        <v>954200</v>
      </c>
      <c r="H12" s="224">
        <f t="shared" si="2"/>
        <v>5.9044304019133769</v>
      </c>
      <c r="I12" s="130">
        <f t="shared" si="3"/>
        <v>102.53273189800809</v>
      </c>
      <c r="J12" s="178">
        <f t="shared" si="4"/>
        <v>114.25834455919772</v>
      </c>
    </row>
    <row r="13" spans="2:10" ht="22.15" customHeight="1" x14ac:dyDescent="0.25">
      <c r="B13" s="1245" t="s">
        <v>417</v>
      </c>
      <c r="C13" s="691">
        <v>14260829</v>
      </c>
      <c r="D13" s="131">
        <f>SUM(D7:D12)</f>
        <v>100.00000000000001</v>
      </c>
      <c r="E13" s="691">
        <v>15223378</v>
      </c>
      <c r="F13" s="131">
        <f>SUM(F7:F12)</f>
        <v>100</v>
      </c>
      <c r="G13" s="691">
        <f>SUM(G7:G12)</f>
        <v>16160746</v>
      </c>
      <c r="H13" s="131">
        <f>SUM(H7:H12)</f>
        <v>100</v>
      </c>
      <c r="I13" s="130">
        <f t="shared" si="3"/>
        <v>106.74960060176024</v>
      </c>
      <c r="J13" s="178">
        <f t="shared" si="4"/>
        <v>106.1574244559913</v>
      </c>
    </row>
    <row r="14" spans="2:10" ht="22.15" customHeight="1" x14ac:dyDescent="0.25">
      <c r="B14" s="1245" t="s">
        <v>418</v>
      </c>
      <c r="C14" s="691">
        <v>7172606</v>
      </c>
      <c r="D14" s="71"/>
      <c r="E14" s="691">
        <v>8140926</v>
      </c>
      <c r="F14" s="71"/>
      <c r="G14" s="691">
        <v>9245744</v>
      </c>
      <c r="H14" s="260"/>
      <c r="I14" s="130">
        <f>E14/C14*100</f>
        <v>113.50025360378082</v>
      </c>
      <c r="J14" s="178">
        <f t="shared" si="4"/>
        <v>113.57115885834116</v>
      </c>
    </row>
    <row r="15" spans="2:10" ht="22.15" customHeight="1" x14ac:dyDescent="0.25">
      <c r="B15" s="1245" t="s">
        <v>419</v>
      </c>
      <c r="C15" s="691">
        <v>21433435</v>
      </c>
      <c r="D15" s="71"/>
      <c r="E15" s="691">
        <v>23364304</v>
      </c>
      <c r="F15" s="71"/>
      <c r="G15" s="691">
        <f>G13+G14</f>
        <v>25406490</v>
      </c>
      <c r="H15" s="260"/>
      <c r="I15" s="130">
        <f t="shared" si="3"/>
        <v>109.00867733053521</v>
      </c>
      <c r="J15" s="178">
        <f t="shared" si="4"/>
        <v>108.74062415897345</v>
      </c>
    </row>
    <row r="16" spans="2:10" ht="22.15" customHeight="1" x14ac:dyDescent="0.25">
      <c r="B16" s="1245" t="s">
        <v>420</v>
      </c>
      <c r="C16" s="691">
        <v>2963500</v>
      </c>
      <c r="D16" s="71"/>
      <c r="E16" s="691">
        <v>3245556</v>
      </c>
      <c r="F16" s="71"/>
      <c r="G16" s="691">
        <v>3435915</v>
      </c>
      <c r="H16" s="260"/>
      <c r="I16" s="130">
        <f t="shared" si="3"/>
        <v>109.51766492323267</v>
      </c>
      <c r="J16" s="178">
        <f t="shared" si="4"/>
        <v>105.86522001160972</v>
      </c>
    </row>
    <row r="17" spans="2:10" ht="22.15" customHeight="1" x14ac:dyDescent="0.25">
      <c r="B17" s="1245" t="s">
        <v>421</v>
      </c>
      <c r="C17" s="691">
        <v>526589</v>
      </c>
      <c r="D17" s="71"/>
      <c r="E17" s="691">
        <v>733531</v>
      </c>
      <c r="F17" s="71"/>
      <c r="G17" s="691">
        <v>1019045</v>
      </c>
      <c r="H17" s="260"/>
      <c r="I17" s="130">
        <f>E17/C17*100</f>
        <v>139.29858010706641</v>
      </c>
      <c r="J17" s="178">
        <f>G17/E17*100</f>
        <v>138.92323569147044</v>
      </c>
    </row>
    <row r="18" spans="2:10" ht="22.15" customHeight="1" x14ac:dyDescent="0.25">
      <c r="B18" s="1245" t="s">
        <v>422</v>
      </c>
      <c r="C18" s="691">
        <v>3490089</v>
      </c>
      <c r="D18" s="71"/>
      <c r="E18" s="691">
        <v>3979087</v>
      </c>
      <c r="F18" s="71"/>
      <c r="G18" s="691">
        <f>G16+G17</f>
        <v>4454960</v>
      </c>
      <c r="H18" s="260"/>
      <c r="I18" s="130">
        <f t="shared" si="3"/>
        <v>114.01104670969708</v>
      </c>
      <c r="J18" s="178">
        <f t="shared" si="4"/>
        <v>111.95935147937202</v>
      </c>
    </row>
    <row r="19" spans="2:10" ht="30" customHeight="1" x14ac:dyDescent="0.25">
      <c r="B19" s="1245" t="s">
        <v>423</v>
      </c>
      <c r="C19" s="691">
        <v>17224329</v>
      </c>
      <c r="D19" s="71"/>
      <c r="E19" s="691">
        <v>18468934</v>
      </c>
      <c r="F19" s="71"/>
      <c r="G19" s="691">
        <f>G13+G16</f>
        <v>19596661</v>
      </c>
      <c r="H19" s="260"/>
      <c r="I19" s="130">
        <f t="shared" si="3"/>
        <v>107.2258547778552</v>
      </c>
      <c r="J19" s="178">
        <f t="shared" si="4"/>
        <v>106.10607520715598</v>
      </c>
    </row>
    <row r="20" spans="2:10" ht="22.15" customHeight="1" x14ac:dyDescent="0.25">
      <c r="B20" s="1245" t="s">
        <v>424</v>
      </c>
      <c r="C20" s="691">
        <v>7699195</v>
      </c>
      <c r="D20" s="71"/>
      <c r="E20" s="691">
        <v>8874457</v>
      </c>
      <c r="F20" s="71"/>
      <c r="G20" s="691">
        <f>G14+G17</f>
        <v>10264789</v>
      </c>
      <c r="H20" s="260"/>
      <c r="I20" s="130">
        <f t="shared" si="3"/>
        <v>115.26473871619045</v>
      </c>
      <c r="J20" s="178">
        <f t="shared" si="4"/>
        <v>115.66667121154568</v>
      </c>
    </row>
    <row r="21" spans="2:10" ht="22.15" customHeight="1" thickBot="1" x14ac:dyDescent="0.3">
      <c r="B21" s="1246" t="s">
        <v>425</v>
      </c>
      <c r="C21" s="193">
        <v>24923524</v>
      </c>
      <c r="D21" s="194"/>
      <c r="E21" s="193">
        <v>27343391</v>
      </c>
      <c r="F21" s="194"/>
      <c r="G21" s="193">
        <f>G15+G18</f>
        <v>29861450</v>
      </c>
      <c r="H21" s="261"/>
      <c r="I21" s="726">
        <f t="shared" si="3"/>
        <v>109.70916873552873</v>
      </c>
      <c r="J21" s="368">
        <f t="shared" si="4"/>
        <v>109.20902239228485</v>
      </c>
    </row>
  </sheetData>
  <mergeCells count="6">
    <mergeCell ref="B3:J3"/>
    <mergeCell ref="B4:B5"/>
    <mergeCell ref="C4:D4"/>
    <mergeCell ref="E4:F4"/>
    <mergeCell ref="G4:H4"/>
    <mergeCell ref="I4:J5"/>
  </mergeCells>
  <pageMargins left="0.7" right="0.7" top="0.75" bottom="0.75" header="0.3" footer="0.3"/>
  <pageSetup orientation="portrait" r:id="rId1"/>
  <ignoredErrors>
    <ignoredError sqref="D16 D21 D17 F17 H17 H14:H16 H18:H21 D14 D15 D18 D19 D20 F14 F15 F16 F18 F19 F20 F21" numberStoredAsText="1"/>
    <ignoredError sqref="G13" formulaRange="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14"/>
  <sheetViews>
    <sheetView workbookViewId="0">
      <selection activeCell="B20" sqref="B20"/>
    </sheetView>
  </sheetViews>
  <sheetFormatPr defaultColWidth="9.28515625" defaultRowHeight="15" x14ac:dyDescent="0.25"/>
  <cols>
    <col min="1" max="1" width="9.28515625" style="78"/>
    <col min="2" max="2" width="29.7109375" style="78" customWidth="1"/>
    <col min="3" max="3" width="15.7109375" style="78" customWidth="1"/>
    <col min="4" max="4" width="12.7109375" style="78" customWidth="1"/>
    <col min="5" max="5" width="16.7109375" style="78" customWidth="1"/>
    <col min="6" max="6" width="11.5703125" style="78" customWidth="1"/>
    <col min="7" max="7" width="15.28515625" style="78" customWidth="1"/>
    <col min="8" max="8" width="12.7109375" style="78" customWidth="1"/>
    <col min="9" max="9" width="13.7109375" style="78" customWidth="1"/>
    <col min="10" max="10" width="14.28515625" style="78" customWidth="1"/>
    <col min="11" max="16384" width="9.28515625" style="78"/>
  </cols>
  <sheetData>
    <row r="2" spans="2:12" ht="16.5" thickBot="1" x14ac:dyDescent="0.3">
      <c r="C2" s="299"/>
      <c r="D2" s="299"/>
      <c r="E2" s="299"/>
      <c r="F2" s="299"/>
      <c r="G2" s="299"/>
      <c r="H2" s="299"/>
      <c r="I2" s="299"/>
      <c r="J2" s="405" t="s">
        <v>254</v>
      </c>
    </row>
    <row r="3" spans="2:12" ht="19.899999999999999" customHeight="1" thickBot="1" x14ac:dyDescent="0.3">
      <c r="B3" s="1025" t="s">
        <v>426</v>
      </c>
      <c r="C3" s="1026"/>
      <c r="D3" s="1026"/>
      <c r="E3" s="1026"/>
      <c r="F3" s="1026"/>
      <c r="G3" s="1026"/>
      <c r="H3" s="1026"/>
      <c r="I3" s="1026"/>
      <c r="J3" s="1027"/>
    </row>
    <row r="4" spans="2:12" ht="16.5" thickBot="1" x14ac:dyDescent="0.3">
      <c r="B4" s="955" t="s">
        <v>334</v>
      </c>
      <c r="C4" s="959" t="s">
        <v>0</v>
      </c>
      <c r="D4" s="959"/>
      <c r="E4" s="959" t="s">
        <v>1</v>
      </c>
      <c r="F4" s="959"/>
      <c r="G4" s="959" t="s">
        <v>132</v>
      </c>
      <c r="H4" s="959"/>
      <c r="I4" s="1028" t="s">
        <v>427</v>
      </c>
      <c r="J4" s="1029"/>
    </row>
    <row r="5" spans="2:12" ht="16.5" thickBot="1" x14ac:dyDescent="0.3">
      <c r="B5" s="956"/>
      <c r="C5" s="340" t="s">
        <v>259</v>
      </c>
      <c r="D5" s="340" t="s">
        <v>260</v>
      </c>
      <c r="E5" s="904" t="s">
        <v>259</v>
      </c>
      <c r="F5" s="904" t="s">
        <v>260</v>
      </c>
      <c r="G5" s="904" t="s">
        <v>259</v>
      </c>
      <c r="H5" s="904" t="s">
        <v>260</v>
      </c>
      <c r="I5" s="1030"/>
      <c r="J5" s="1031"/>
    </row>
    <row r="6" spans="2:12" ht="16.5" thickBot="1" x14ac:dyDescent="0.3">
      <c r="B6" s="341">
        <v>1</v>
      </c>
      <c r="C6" s="342">
        <v>2</v>
      </c>
      <c r="D6" s="342">
        <v>3</v>
      </c>
      <c r="E6" s="342">
        <v>4</v>
      </c>
      <c r="F6" s="342">
        <v>5</v>
      </c>
      <c r="G6" s="342">
        <v>6</v>
      </c>
      <c r="H6" s="342">
        <v>7</v>
      </c>
      <c r="I6" s="342" t="s">
        <v>63</v>
      </c>
      <c r="J6" s="343" t="s">
        <v>64</v>
      </c>
    </row>
    <row r="7" spans="2:12" ht="16.149999999999999" customHeight="1" x14ac:dyDescent="0.25">
      <c r="B7" s="1245" t="s">
        <v>335</v>
      </c>
      <c r="C7" s="344">
        <v>245102</v>
      </c>
      <c r="D7" s="346">
        <f>C7/C$14*100</f>
        <v>1.8598118501903806</v>
      </c>
      <c r="E7" s="345">
        <v>216596</v>
      </c>
      <c r="F7" s="346">
        <f>E7/E$14*100</f>
        <v>1.5119470454152326</v>
      </c>
      <c r="G7" s="344">
        <v>189360</v>
      </c>
      <c r="H7" s="346">
        <f>G7/G14*100</f>
        <v>1.2440903899733253</v>
      </c>
      <c r="I7" s="672">
        <f>E7/C7*100</f>
        <v>88.369739945002493</v>
      </c>
      <c r="J7" s="348">
        <f>G7/E7*100</f>
        <v>87.4254372195239</v>
      </c>
      <c r="L7" s="358"/>
    </row>
    <row r="8" spans="2:12" ht="16.149999999999999" customHeight="1" x14ac:dyDescent="0.25">
      <c r="B8" s="1245" t="s">
        <v>336</v>
      </c>
      <c r="C8" s="350">
        <v>210461</v>
      </c>
      <c r="D8" s="346">
        <f t="shared" ref="D8:D13" si="0">C8/C$14*100</f>
        <v>1.5969590692973445</v>
      </c>
      <c r="E8" s="351">
        <v>321493</v>
      </c>
      <c r="F8" s="346">
        <f t="shared" ref="F8:F13" si="1">E8/E$14*100</f>
        <v>2.2441799085471543</v>
      </c>
      <c r="G8" s="350">
        <v>359634</v>
      </c>
      <c r="H8" s="346">
        <f>G8/G14*100</f>
        <v>2.3627862447595418</v>
      </c>
      <c r="I8" s="387">
        <v>153</v>
      </c>
      <c r="J8" s="348">
        <f t="shared" ref="J8:J14" si="2">G8/E8*100</f>
        <v>111.86371087395371</v>
      </c>
      <c r="L8" s="358"/>
    </row>
    <row r="9" spans="2:12" ht="16.149999999999999" customHeight="1" x14ac:dyDescent="0.25">
      <c r="B9" s="1245" t="s">
        <v>337</v>
      </c>
      <c r="C9" s="350">
        <v>6295558</v>
      </c>
      <c r="D9" s="346">
        <f t="shared" si="0"/>
        <v>47.770125792367473</v>
      </c>
      <c r="E9" s="351">
        <v>6625641</v>
      </c>
      <c r="F9" s="346">
        <f t="shared" si="1"/>
        <v>46.250246236920475</v>
      </c>
      <c r="G9" s="350">
        <v>6922743</v>
      </c>
      <c r="H9" s="346">
        <f>G9/G14*100</f>
        <v>45.482245661993595</v>
      </c>
      <c r="I9" s="387">
        <v>105</v>
      </c>
      <c r="J9" s="348">
        <f t="shared" si="2"/>
        <v>104.48412463035652</v>
      </c>
      <c r="L9" s="358"/>
    </row>
    <row r="10" spans="2:12" ht="16.149999999999999" customHeight="1" x14ac:dyDescent="0.25">
      <c r="B10" s="1245" t="s">
        <v>338</v>
      </c>
      <c r="C10" s="350">
        <v>12</v>
      </c>
      <c r="D10" s="346">
        <f t="shared" si="0"/>
        <v>9.1054916737866553E-5</v>
      </c>
      <c r="E10" s="350">
        <v>217706</v>
      </c>
      <c r="F10" s="346">
        <f t="shared" si="1"/>
        <v>1.5196953935860709</v>
      </c>
      <c r="G10" s="350">
        <v>247501</v>
      </c>
      <c r="H10" s="346">
        <f>G10/G14*100</f>
        <v>1.6260752831051328</v>
      </c>
      <c r="I10" s="387">
        <v>1814217</v>
      </c>
      <c r="J10" s="348">
        <f t="shared" si="2"/>
        <v>113.68588830808521</v>
      </c>
      <c r="L10" s="358"/>
    </row>
    <row r="11" spans="2:12" ht="16.149999999999999" customHeight="1" x14ac:dyDescent="0.25">
      <c r="B11" s="1245" t="s">
        <v>339</v>
      </c>
      <c r="C11" s="350">
        <v>58992</v>
      </c>
      <c r="D11" s="346">
        <f t="shared" si="0"/>
        <v>0.44762597068335197</v>
      </c>
      <c r="E11" s="351">
        <v>75804</v>
      </c>
      <c r="F11" s="346">
        <f t="shared" si="1"/>
        <v>0.52914935562363252</v>
      </c>
      <c r="G11" s="350">
        <v>86902</v>
      </c>
      <c r="H11" s="346">
        <f>G11/G14*100</f>
        <v>0.57094393255947351</v>
      </c>
      <c r="I11" s="387">
        <v>128</v>
      </c>
      <c r="J11" s="348">
        <f t="shared" si="2"/>
        <v>114.64038837000685</v>
      </c>
      <c r="L11" s="358"/>
    </row>
    <row r="12" spans="2:12" ht="16.149999999999999" customHeight="1" x14ac:dyDescent="0.25">
      <c r="B12" s="1245" t="s">
        <v>340</v>
      </c>
      <c r="C12" s="350">
        <v>6358707</v>
      </c>
      <c r="D12" s="346">
        <f t="shared" si="0"/>
        <v>48.249294703790767</v>
      </c>
      <c r="E12" s="351">
        <v>6853979</v>
      </c>
      <c r="F12" s="346">
        <f t="shared" si="1"/>
        <v>47.844158241094256</v>
      </c>
      <c r="G12" s="350">
        <v>7400278</v>
      </c>
      <c r="H12" s="346">
        <f>G12/G14*100</f>
        <v>48.619638481891734</v>
      </c>
      <c r="I12" s="387">
        <v>108</v>
      </c>
      <c r="J12" s="348">
        <f t="shared" si="2"/>
        <v>107.97053798968452</v>
      </c>
      <c r="L12" s="358"/>
    </row>
    <row r="13" spans="2:12" ht="16.149999999999999" customHeight="1" thickBot="1" x14ac:dyDescent="0.3">
      <c r="B13" s="1246" t="s">
        <v>341</v>
      </c>
      <c r="C13" s="350">
        <v>10028</v>
      </c>
      <c r="D13" s="346">
        <f t="shared" si="0"/>
        <v>7.6091558753943814E-2</v>
      </c>
      <c r="E13" s="351">
        <v>14415</v>
      </c>
      <c r="F13" s="346">
        <f t="shared" si="1"/>
        <v>0.10062381881318483</v>
      </c>
      <c r="G13" s="350">
        <v>14341</v>
      </c>
      <c r="H13" s="346">
        <f>G13/G14*100</f>
        <v>9.4220005717191885E-2</v>
      </c>
      <c r="I13" s="387">
        <v>144</v>
      </c>
      <c r="J13" s="348">
        <f t="shared" si="2"/>
        <v>99.486645855012128</v>
      </c>
      <c r="L13" s="358"/>
    </row>
    <row r="14" spans="2:12" ht="16.149999999999999" customHeight="1" thickBot="1" x14ac:dyDescent="0.3">
      <c r="B14" s="919" t="s">
        <v>258</v>
      </c>
      <c r="C14" s="354">
        <f t="shared" ref="C14:H14" si="3">SUM(C7:C13)</f>
        <v>13178860</v>
      </c>
      <c r="D14" s="355">
        <f t="shared" si="3"/>
        <v>100</v>
      </c>
      <c r="E14" s="354">
        <f t="shared" si="3"/>
        <v>14325634</v>
      </c>
      <c r="F14" s="355">
        <f t="shared" si="3"/>
        <v>100.00000000000001</v>
      </c>
      <c r="G14" s="354">
        <f t="shared" si="3"/>
        <v>15220759</v>
      </c>
      <c r="H14" s="355">
        <f t="shared" si="3"/>
        <v>99.999999999999986</v>
      </c>
      <c r="I14" s="355">
        <f>E14/C14*100</f>
        <v>108.70161759059584</v>
      </c>
      <c r="J14" s="357">
        <f t="shared" si="2"/>
        <v>106.24841455533488</v>
      </c>
      <c r="L14" s="358"/>
    </row>
  </sheetData>
  <mergeCells count="6">
    <mergeCell ref="B3:J3"/>
    <mergeCell ref="B4:B5"/>
    <mergeCell ref="C4:D4"/>
    <mergeCell ref="E4:F4"/>
    <mergeCell ref="G4:H4"/>
    <mergeCell ref="I4:J5"/>
  </mergeCells>
  <pageMargins left="0.7" right="0.7" top="0.75" bottom="0.75" header="0.3" footer="0.3"/>
  <pageSetup orientation="portrait" r:id="rId1"/>
  <ignoredErrors>
    <ignoredError sqref="C10" numberStoredAsText="1"/>
    <ignoredError sqref="G14 C14 E14" formulaRange="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K17"/>
  <sheetViews>
    <sheetView workbookViewId="0">
      <selection activeCell="B9" sqref="B9"/>
    </sheetView>
  </sheetViews>
  <sheetFormatPr defaultRowHeight="15" x14ac:dyDescent="0.25"/>
  <cols>
    <col min="2" max="2" width="34" customWidth="1"/>
    <col min="3" max="3" width="14.5703125" customWidth="1"/>
    <col min="4" max="4" width="14.7109375" customWidth="1"/>
    <col min="5" max="5" width="15.28515625" customWidth="1"/>
    <col min="6" max="6" width="14.5703125" customWidth="1"/>
    <col min="7" max="7" width="15.28515625" customWidth="1"/>
    <col min="8" max="8" width="14.7109375" customWidth="1"/>
    <col min="9" max="9" width="11.7109375" customWidth="1"/>
    <col min="10" max="10" width="10.5703125" customWidth="1"/>
    <col min="11" max="11" width="9.28515625" customWidth="1"/>
  </cols>
  <sheetData>
    <row r="3" spans="2:11" ht="16.5" thickBot="1" x14ac:dyDescent="0.3">
      <c r="B3" s="15"/>
      <c r="C3" s="5"/>
      <c r="D3" s="5"/>
      <c r="E3" s="5"/>
      <c r="F3" s="5"/>
      <c r="G3" s="5"/>
      <c r="H3" s="5"/>
      <c r="I3" s="5"/>
      <c r="J3" s="5"/>
      <c r="K3" s="405" t="s">
        <v>254</v>
      </c>
    </row>
    <row r="4" spans="2:11" ht="19.899999999999999" customHeight="1" thickBot="1" x14ac:dyDescent="0.3">
      <c r="B4" s="1018" t="s">
        <v>428</v>
      </c>
      <c r="C4" s="1036"/>
      <c r="D4" s="1036"/>
      <c r="E4" s="1036"/>
      <c r="F4" s="1036"/>
      <c r="G4" s="1036"/>
      <c r="H4" s="1019"/>
      <c r="I4" s="1019"/>
      <c r="J4" s="1019"/>
      <c r="K4" s="1020"/>
    </row>
    <row r="5" spans="2:11" ht="16.149999999999999" customHeight="1" thickTop="1" thickBot="1" x14ac:dyDescent="0.3">
      <c r="B5" s="980" t="s">
        <v>334</v>
      </c>
      <c r="C5" s="1032" t="s">
        <v>1</v>
      </c>
      <c r="D5" s="1033"/>
      <c r="E5" s="1033"/>
      <c r="F5" s="1034" t="s">
        <v>132</v>
      </c>
      <c r="G5" s="1034"/>
      <c r="H5" s="1035"/>
      <c r="I5" s="995" t="s">
        <v>139</v>
      </c>
      <c r="J5" s="997"/>
      <c r="K5" s="996"/>
    </row>
    <row r="6" spans="2:11" ht="16.149999999999999" customHeight="1" x14ac:dyDescent="0.25">
      <c r="B6" s="1037"/>
      <c r="C6" s="1264" t="s">
        <v>429</v>
      </c>
      <c r="D6" s="920" t="s">
        <v>430</v>
      </c>
      <c r="E6" s="980" t="s">
        <v>433</v>
      </c>
      <c r="F6" s="1264" t="s">
        <v>429</v>
      </c>
      <c r="G6" s="920" t="s">
        <v>430</v>
      </c>
      <c r="H6" s="980" t="s">
        <v>433</v>
      </c>
      <c r="I6" s="1038"/>
      <c r="J6" s="1039"/>
      <c r="K6" s="1040"/>
    </row>
    <row r="7" spans="2:11" ht="16.149999999999999" customHeight="1" thickBot="1" x14ac:dyDescent="0.3">
      <c r="B7" s="981"/>
      <c r="C7" s="917" t="s">
        <v>431</v>
      </c>
      <c r="D7" s="917" t="s">
        <v>432</v>
      </c>
      <c r="E7" s="981"/>
      <c r="F7" s="917" t="s">
        <v>431</v>
      </c>
      <c r="G7" s="917" t="s">
        <v>432</v>
      </c>
      <c r="H7" s="981"/>
      <c r="I7" s="1023"/>
      <c r="J7" s="1041"/>
      <c r="K7" s="1024"/>
    </row>
    <row r="8" spans="2:11" ht="16.5" thickBot="1" x14ac:dyDescent="0.3">
      <c r="B8" s="236">
        <v>1</v>
      </c>
      <c r="C8" s="31">
        <v>2</v>
      </c>
      <c r="D8" s="238">
        <v>3</v>
      </c>
      <c r="E8" s="238">
        <v>4</v>
      </c>
      <c r="F8" s="238">
        <v>5</v>
      </c>
      <c r="G8" s="31">
        <v>6</v>
      </c>
      <c r="H8" s="239">
        <v>7</v>
      </c>
      <c r="I8" s="239" t="s">
        <v>134</v>
      </c>
      <c r="J8" s="239" t="s">
        <v>135</v>
      </c>
      <c r="K8" s="240" t="s">
        <v>136</v>
      </c>
    </row>
    <row r="9" spans="2:11" ht="16.149999999999999" customHeight="1" x14ac:dyDescent="0.25">
      <c r="B9" s="1245" t="s">
        <v>335</v>
      </c>
      <c r="C9" s="63">
        <v>1650</v>
      </c>
      <c r="D9" s="63">
        <v>213827</v>
      </c>
      <c r="E9" s="63">
        <v>1119</v>
      </c>
      <c r="F9" s="63">
        <v>40</v>
      </c>
      <c r="G9" s="63">
        <v>189215</v>
      </c>
      <c r="H9" s="63">
        <v>105</v>
      </c>
      <c r="I9" s="104">
        <f>F9/C9*100</f>
        <v>2.4242424242424243</v>
      </c>
      <c r="J9" s="104">
        <f>G9/D9*100</f>
        <v>88.489760413792467</v>
      </c>
      <c r="K9" s="263">
        <f t="shared" ref="K9:K16" si="0">H9/E9*100</f>
        <v>9.3833780160857909</v>
      </c>
    </row>
    <row r="10" spans="2:11" ht="16.149999999999999" customHeight="1" x14ac:dyDescent="0.25">
      <c r="B10" s="1245" t="s">
        <v>336</v>
      </c>
      <c r="C10" s="243">
        <v>54510</v>
      </c>
      <c r="D10" s="243">
        <v>256960</v>
      </c>
      <c r="E10" s="243">
        <v>10023</v>
      </c>
      <c r="F10" s="243">
        <v>39363</v>
      </c>
      <c r="G10" s="243">
        <v>307603</v>
      </c>
      <c r="H10" s="243">
        <v>12668</v>
      </c>
      <c r="I10" s="104">
        <f t="shared" ref="I10:I16" si="1">F10/C10*100</f>
        <v>72.212438084755092</v>
      </c>
      <c r="J10" s="104">
        <f t="shared" ref="J10:J16" si="2">G10/D10*100</f>
        <v>119.70851494396015</v>
      </c>
      <c r="K10" s="263">
        <f t="shared" si="0"/>
        <v>126.38930459942132</v>
      </c>
    </row>
    <row r="11" spans="2:11" ht="16.149999999999999" customHeight="1" x14ac:dyDescent="0.25">
      <c r="B11" s="1245" t="s">
        <v>337</v>
      </c>
      <c r="C11" s="243">
        <v>2137840</v>
      </c>
      <c r="D11" s="243">
        <v>3822847</v>
      </c>
      <c r="E11" s="243">
        <v>664954</v>
      </c>
      <c r="F11" s="243">
        <v>2414723</v>
      </c>
      <c r="G11" s="243">
        <v>3897580</v>
      </c>
      <c r="H11" s="243">
        <v>610440</v>
      </c>
      <c r="I11" s="104">
        <f t="shared" si="1"/>
        <v>112.95153051678331</v>
      </c>
      <c r="J11" s="104">
        <f t="shared" si="2"/>
        <v>101.95490428991796</v>
      </c>
      <c r="K11" s="263">
        <f t="shared" si="0"/>
        <v>91.801838924196261</v>
      </c>
    </row>
    <row r="12" spans="2:11" ht="16.149999999999999" customHeight="1" x14ac:dyDescent="0.25">
      <c r="B12" s="1245" t="s">
        <v>338</v>
      </c>
      <c r="C12" s="243">
        <v>217698</v>
      </c>
      <c r="D12" s="243">
        <v>0</v>
      </c>
      <c r="E12" s="243">
        <v>8</v>
      </c>
      <c r="F12" s="243">
        <v>247491</v>
      </c>
      <c r="G12" s="243">
        <v>0</v>
      </c>
      <c r="H12" s="243">
        <v>10</v>
      </c>
      <c r="I12" s="104">
        <f t="shared" si="1"/>
        <v>113.68547253534713</v>
      </c>
      <c r="J12" s="104">
        <v>0</v>
      </c>
      <c r="K12" s="263">
        <f t="shared" si="0"/>
        <v>125</v>
      </c>
    </row>
    <row r="13" spans="2:11" ht="16.149999999999999" customHeight="1" x14ac:dyDescent="0.25">
      <c r="B13" s="1245" t="s">
        <v>339</v>
      </c>
      <c r="C13" s="243">
        <v>20418</v>
      </c>
      <c r="D13" s="243">
        <v>50135</v>
      </c>
      <c r="E13" s="243">
        <v>5251</v>
      </c>
      <c r="F13" s="243">
        <v>26103</v>
      </c>
      <c r="G13" s="243">
        <v>55779</v>
      </c>
      <c r="H13" s="243">
        <v>5020</v>
      </c>
      <c r="I13" s="104">
        <f t="shared" si="1"/>
        <v>127.84307963561562</v>
      </c>
      <c r="J13" s="104">
        <f t="shared" si="2"/>
        <v>111.25760446793657</v>
      </c>
      <c r="K13" s="263">
        <f t="shared" si="0"/>
        <v>95.600837935631304</v>
      </c>
    </row>
    <row r="14" spans="2:11" ht="16.149999999999999" customHeight="1" x14ac:dyDescent="0.25">
      <c r="B14" s="1245" t="s">
        <v>340</v>
      </c>
      <c r="C14" s="243">
        <v>411274</v>
      </c>
      <c r="D14" s="243">
        <v>6102780</v>
      </c>
      <c r="E14" s="243">
        <v>339925</v>
      </c>
      <c r="F14" s="243">
        <v>423373</v>
      </c>
      <c r="G14" s="363">
        <v>6651895</v>
      </c>
      <c r="H14" s="262">
        <v>325010</v>
      </c>
      <c r="I14" s="104">
        <f t="shared" si="1"/>
        <v>102.94183439750628</v>
      </c>
      <c r="J14" s="104">
        <f t="shared" si="2"/>
        <v>108.99778461619132</v>
      </c>
      <c r="K14" s="263">
        <f t="shared" si="0"/>
        <v>95.612267411929096</v>
      </c>
    </row>
    <row r="15" spans="2:11" ht="16.149999999999999" customHeight="1" thickBot="1" x14ac:dyDescent="0.3">
      <c r="B15" s="1246" t="s">
        <v>341</v>
      </c>
      <c r="C15" s="243">
        <v>7315</v>
      </c>
      <c r="D15" s="243">
        <v>6073</v>
      </c>
      <c r="E15" s="243">
        <v>1027</v>
      </c>
      <c r="F15" s="243">
        <v>7772</v>
      </c>
      <c r="G15" s="243">
        <v>5686</v>
      </c>
      <c r="H15" s="243">
        <v>883</v>
      </c>
      <c r="I15" s="104">
        <f t="shared" si="1"/>
        <v>106.24743677375257</v>
      </c>
      <c r="J15" s="104">
        <f t="shared" si="2"/>
        <v>93.627531697678251</v>
      </c>
      <c r="K15" s="263">
        <f t="shared" si="0"/>
        <v>85.978578383641675</v>
      </c>
    </row>
    <row r="16" spans="2:11" ht="19.899999999999999" customHeight="1" thickBot="1" x14ac:dyDescent="0.3">
      <c r="B16" s="919" t="s">
        <v>258</v>
      </c>
      <c r="C16" s="244">
        <f>SUM(C9:C15)</f>
        <v>2850705</v>
      </c>
      <c r="D16" s="244">
        <f>SUM(D9:D15)</f>
        <v>10452622</v>
      </c>
      <c r="E16" s="244">
        <f>SUM(E9:E15)</f>
        <v>1022307</v>
      </c>
      <c r="F16" s="244">
        <f>SUM(F9:F15)</f>
        <v>3158865</v>
      </c>
      <c r="G16" s="244">
        <f t="shared" ref="G16:H16" si="3">SUM(G9:G15)</f>
        <v>11107758</v>
      </c>
      <c r="H16" s="244">
        <f t="shared" si="3"/>
        <v>954136</v>
      </c>
      <c r="I16" s="264">
        <f t="shared" si="1"/>
        <v>110.80995753681984</v>
      </c>
      <c r="J16" s="264">
        <f t="shared" si="2"/>
        <v>106.2676714034048</v>
      </c>
      <c r="K16" s="265">
        <f t="shared" si="0"/>
        <v>93.3316508641729</v>
      </c>
    </row>
    <row r="17" spans="2:11" ht="15.75" x14ac:dyDescent="0.25">
      <c r="B17" s="20"/>
      <c r="C17" s="20"/>
      <c r="D17" s="20"/>
      <c r="E17" s="20"/>
      <c r="F17" s="20"/>
      <c r="G17" s="20"/>
      <c r="H17" s="20"/>
      <c r="I17" s="20"/>
      <c r="J17" s="20"/>
      <c r="K17" s="156"/>
    </row>
  </sheetData>
  <mergeCells count="7">
    <mergeCell ref="C5:E5"/>
    <mergeCell ref="E6:E7"/>
    <mergeCell ref="H6:H7"/>
    <mergeCell ref="F5:H5"/>
    <mergeCell ref="B4:K4"/>
    <mergeCell ref="B5:B7"/>
    <mergeCell ref="I5:K7"/>
  </mergeCells>
  <pageMargins left="0.7" right="0.7" top="0.75" bottom="0.75" header="0.3" footer="0.3"/>
  <ignoredErrors>
    <ignoredError sqref="D12" numberStoredAsText="1"/>
    <ignoredError sqref="E16:H16 C16:D16" formulaRange="1"/>
  </ignoredError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Q20"/>
  <sheetViews>
    <sheetView topLeftCell="A4" workbookViewId="0">
      <selection activeCell="B19" sqref="B19:M20"/>
    </sheetView>
  </sheetViews>
  <sheetFormatPr defaultRowHeight="15" x14ac:dyDescent="0.25"/>
  <cols>
    <col min="2" max="2" width="21.7109375" customWidth="1"/>
    <col min="3" max="3" width="14" customWidth="1"/>
    <col min="4" max="4" width="10.7109375" customWidth="1"/>
    <col min="5" max="5" width="12.5703125" customWidth="1"/>
    <col min="6" max="6" width="14.7109375" customWidth="1"/>
    <col min="7" max="8" width="14.28515625" customWidth="1"/>
    <col min="9" max="9" width="13.7109375" customWidth="1"/>
    <col min="10" max="10" width="14.5703125" customWidth="1"/>
    <col min="11" max="11" width="13.7109375" customWidth="1"/>
    <col min="12" max="12" width="15" customWidth="1"/>
    <col min="13" max="13" width="15.7109375" customWidth="1"/>
  </cols>
  <sheetData>
    <row r="3" spans="2:17" ht="16.5" thickBot="1" x14ac:dyDescent="0.3">
      <c r="C3" s="5"/>
      <c r="D3" s="5"/>
      <c r="E3" s="5"/>
      <c r="F3" s="5"/>
      <c r="G3" s="5"/>
      <c r="H3" s="5"/>
      <c r="I3" s="5"/>
      <c r="J3" s="5"/>
      <c r="K3" s="5"/>
      <c r="L3" s="5"/>
      <c r="M3" s="405" t="s">
        <v>254</v>
      </c>
    </row>
    <row r="4" spans="2:17" ht="19.899999999999999" customHeight="1" thickBot="1" x14ac:dyDescent="0.3">
      <c r="B4" s="1043" t="s">
        <v>434</v>
      </c>
      <c r="C4" s="1044"/>
      <c r="D4" s="1044"/>
      <c r="E4" s="1044"/>
      <c r="F4" s="1044"/>
      <c r="G4" s="1044"/>
      <c r="H4" s="1044"/>
      <c r="I4" s="1044"/>
      <c r="J4" s="1044"/>
      <c r="K4" s="1044"/>
      <c r="L4" s="1044"/>
      <c r="M4" s="1045"/>
    </row>
    <row r="5" spans="2:17" ht="16.5" thickBot="1" x14ac:dyDescent="0.3">
      <c r="B5" s="980" t="s">
        <v>435</v>
      </c>
      <c r="C5" s="1046" t="s">
        <v>0</v>
      </c>
      <c r="D5" s="982"/>
      <c r="E5" s="983"/>
      <c r="F5" s="1046" t="s">
        <v>1</v>
      </c>
      <c r="G5" s="982"/>
      <c r="H5" s="983"/>
      <c r="I5" s="982" t="s">
        <v>132</v>
      </c>
      <c r="J5" s="982"/>
      <c r="K5" s="982"/>
      <c r="L5" s="995" t="s">
        <v>139</v>
      </c>
      <c r="M5" s="996"/>
    </row>
    <row r="6" spans="2:17" ht="32.25" thickBot="1" x14ac:dyDescent="0.3">
      <c r="B6" s="981"/>
      <c r="C6" s="917" t="s">
        <v>436</v>
      </c>
      <c r="D6" s="917" t="s">
        <v>260</v>
      </c>
      <c r="E6" s="917" t="s">
        <v>437</v>
      </c>
      <c r="F6" s="917" t="s">
        <v>436</v>
      </c>
      <c r="G6" s="917" t="s">
        <v>260</v>
      </c>
      <c r="H6" s="917" t="s">
        <v>437</v>
      </c>
      <c r="I6" s="917" t="s">
        <v>436</v>
      </c>
      <c r="J6" s="917" t="s">
        <v>260</v>
      </c>
      <c r="K6" s="917" t="s">
        <v>437</v>
      </c>
      <c r="L6" s="1023"/>
      <c r="M6" s="1024"/>
    </row>
    <row r="7" spans="2:17" ht="16.5" thickBot="1" x14ac:dyDescent="0.3">
      <c r="B7" s="31">
        <v>1</v>
      </c>
      <c r="C7" s="31">
        <v>2</v>
      </c>
      <c r="D7" s="239">
        <v>3</v>
      </c>
      <c r="E7" s="235">
        <v>4</v>
      </c>
      <c r="F7" s="31">
        <v>5</v>
      </c>
      <c r="G7" s="31">
        <v>6</v>
      </c>
      <c r="H7" s="31">
        <v>7</v>
      </c>
      <c r="I7" s="239">
        <v>8</v>
      </c>
      <c r="J7" s="31">
        <v>9</v>
      </c>
      <c r="K7" s="239">
        <v>10</v>
      </c>
      <c r="L7" s="31" t="s">
        <v>66</v>
      </c>
      <c r="M7" s="240" t="s">
        <v>137</v>
      </c>
    </row>
    <row r="8" spans="2:17" ht="15.75" x14ac:dyDescent="0.25">
      <c r="B8" s="727" t="s">
        <v>67</v>
      </c>
      <c r="C8" s="728">
        <v>14834609</v>
      </c>
      <c r="D8" s="729">
        <f>C8/C$13*100</f>
        <v>86.125903656392069</v>
      </c>
      <c r="E8" s="728">
        <v>296693</v>
      </c>
      <c r="F8" s="730">
        <v>16225548</v>
      </c>
      <c r="G8" s="729">
        <f>F8/F$13*100</f>
        <v>87.85319174349749</v>
      </c>
      <c r="H8" s="730">
        <v>324512</v>
      </c>
      <c r="I8" s="728">
        <v>17425779</v>
      </c>
      <c r="J8" s="729">
        <f>I8/I13*100</f>
        <v>88.922184243530054</v>
      </c>
      <c r="K8" s="728">
        <v>348517</v>
      </c>
      <c r="L8" s="731">
        <f>F8/C8*100</f>
        <v>109.37631049123033</v>
      </c>
      <c r="M8" s="732">
        <f>I8/F8*100</f>
        <v>107.39716772586047</v>
      </c>
      <c r="O8" s="322"/>
      <c r="Q8" s="322"/>
    </row>
    <row r="9" spans="2:17" ht="16.149999999999999" customHeight="1" x14ac:dyDescent="0.25">
      <c r="B9" s="11" t="s">
        <v>68</v>
      </c>
      <c r="C9" s="187">
        <v>1032373</v>
      </c>
      <c r="D9" s="269">
        <f t="shared" ref="D9:D12" si="0">C9/C$13*100</f>
        <v>5.9936906685885996</v>
      </c>
      <c r="E9" s="187">
        <v>82700</v>
      </c>
      <c r="F9" s="187">
        <v>919119</v>
      </c>
      <c r="G9" s="269">
        <f t="shared" ref="G9:G12" si="1">F9/F$13*100</f>
        <v>4.9765676784594062</v>
      </c>
      <c r="H9" s="690">
        <v>72972</v>
      </c>
      <c r="I9" s="187">
        <v>915649</v>
      </c>
      <c r="J9" s="269">
        <f>I9/I13*100</f>
        <v>4.6724745608448295</v>
      </c>
      <c r="K9" s="187">
        <v>69402</v>
      </c>
      <c r="L9" s="282">
        <f t="shared" ref="L9:L17" si="2">F9/C9*100</f>
        <v>89.02974021986239</v>
      </c>
      <c r="M9" s="267">
        <f t="shared" ref="M9:M17" si="3">I9/F9*100</f>
        <v>99.622464555732165</v>
      </c>
      <c r="O9" s="322"/>
      <c r="Q9" s="322"/>
    </row>
    <row r="10" spans="2:17" ht="15.75" x14ac:dyDescent="0.25">
      <c r="B10" s="11" t="s">
        <v>69</v>
      </c>
      <c r="C10" s="187">
        <v>166456</v>
      </c>
      <c r="D10" s="269">
        <f t="shared" si="0"/>
        <v>0.96640049084060109</v>
      </c>
      <c r="E10" s="187">
        <v>45486</v>
      </c>
      <c r="F10" s="187">
        <v>140776</v>
      </c>
      <c r="G10" s="269">
        <f t="shared" si="1"/>
        <v>0.76223132315054032</v>
      </c>
      <c r="H10" s="690">
        <v>40189</v>
      </c>
      <c r="I10" s="187">
        <v>164243</v>
      </c>
      <c r="J10" s="269">
        <f>I10/I13*100</f>
        <v>0.83811726905925454</v>
      </c>
      <c r="K10" s="187">
        <v>46619</v>
      </c>
      <c r="L10" s="282">
        <f t="shared" si="2"/>
        <v>84.57249963954439</v>
      </c>
      <c r="M10" s="267">
        <f t="shared" si="3"/>
        <v>116.66974484287094</v>
      </c>
      <c r="O10" s="322"/>
      <c r="Q10" s="322"/>
    </row>
    <row r="11" spans="2:17" ht="15.75" x14ac:dyDescent="0.25">
      <c r="B11" s="11" t="s">
        <v>70</v>
      </c>
      <c r="C11" s="187">
        <v>301598</v>
      </c>
      <c r="D11" s="269">
        <f t="shared" si="0"/>
        <v>1.7509999954134645</v>
      </c>
      <c r="E11" s="187">
        <v>178304</v>
      </c>
      <c r="F11" s="690">
        <v>345526</v>
      </c>
      <c r="G11" s="269">
        <f t="shared" si="1"/>
        <v>1.8708497198593053</v>
      </c>
      <c r="H11" s="187">
        <v>204017</v>
      </c>
      <c r="I11" s="187">
        <v>340767</v>
      </c>
      <c r="J11" s="269">
        <f>I11/I13*100</f>
        <v>1.738903377468233</v>
      </c>
      <c r="K11" s="187">
        <v>194993</v>
      </c>
      <c r="L11" s="282">
        <f t="shared" si="2"/>
        <v>114.5650833228337</v>
      </c>
      <c r="M11" s="267">
        <f t="shared" si="3"/>
        <v>98.622679624688161</v>
      </c>
      <c r="O11" s="322"/>
      <c r="Q11" s="322"/>
    </row>
    <row r="12" spans="2:17" ht="16.5" thickBot="1" x14ac:dyDescent="0.3">
      <c r="B12" s="12" t="s">
        <v>71</v>
      </c>
      <c r="C12" s="246">
        <v>889293</v>
      </c>
      <c r="D12" s="266">
        <f t="shared" si="0"/>
        <v>5.1630051887652639</v>
      </c>
      <c r="E12" s="246">
        <v>889292</v>
      </c>
      <c r="F12" s="59">
        <v>837965</v>
      </c>
      <c r="G12" s="266">
        <f t="shared" si="1"/>
        <v>4.5371595350332621</v>
      </c>
      <c r="H12" s="59">
        <v>837964</v>
      </c>
      <c r="I12" s="246">
        <v>750223</v>
      </c>
      <c r="J12" s="266">
        <f>I12/I13*100</f>
        <v>3.8283205490976249</v>
      </c>
      <c r="K12" s="246">
        <v>750223</v>
      </c>
      <c r="L12" s="283">
        <f t="shared" si="2"/>
        <v>94.228223993666887</v>
      </c>
      <c r="M12" s="271">
        <f t="shared" si="3"/>
        <v>89.529156945695817</v>
      </c>
      <c r="O12" s="322"/>
      <c r="Q12" s="322"/>
    </row>
    <row r="13" spans="2:17" ht="19.899999999999999" customHeight="1" x14ac:dyDescent="0.25">
      <c r="B13" s="1245" t="s">
        <v>438</v>
      </c>
      <c r="C13" s="728">
        <f t="shared" ref="C13:K13" si="4">SUM(C8:C12)</f>
        <v>17224329</v>
      </c>
      <c r="D13" s="731">
        <f t="shared" si="4"/>
        <v>100</v>
      </c>
      <c r="E13" s="728">
        <f t="shared" si="4"/>
        <v>1492475</v>
      </c>
      <c r="F13" s="728">
        <f t="shared" si="4"/>
        <v>18468934</v>
      </c>
      <c r="G13" s="733">
        <f t="shared" si="4"/>
        <v>100.00000000000001</v>
      </c>
      <c r="H13" s="728">
        <f t="shared" si="4"/>
        <v>1479654</v>
      </c>
      <c r="I13" s="728">
        <f t="shared" si="4"/>
        <v>19596661</v>
      </c>
      <c r="J13" s="733">
        <f t="shared" si="4"/>
        <v>100</v>
      </c>
      <c r="K13" s="728">
        <f t="shared" si="4"/>
        <v>1409754</v>
      </c>
      <c r="L13" s="731">
        <f t="shared" si="2"/>
        <v>107.2258547778552</v>
      </c>
      <c r="M13" s="732">
        <f t="shared" si="3"/>
        <v>106.10607520715598</v>
      </c>
      <c r="O13" s="322"/>
      <c r="Q13" s="322"/>
    </row>
    <row r="14" spans="2:17" ht="19.899999999999999" customHeight="1" x14ac:dyDescent="0.25">
      <c r="B14" s="1245" t="s">
        <v>439</v>
      </c>
      <c r="C14" s="187">
        <f t="shared" ref="C14:H14" si="5">C9+C10+C11+C12</f>
        <v>2389720</v>
      </c>
      <c r="D14" s="269">
        <f t="shared" si="5"/>
        <v>13.874096343607928</v>
      </c>
      <c r="E14" s="187">
        <f t="shared" si="5"/>
        <v>1195782</v>
      </c>
      <c r="F14" s="187">
        <f t="shared" si="5"/>
        <v>2243386</v>
      </c>
      <c r="G14" s="269">
        <f t="shared" si="5"/>
        <v>12.146808256502514</v>
      </c>
      <c r="H14" s="187">
        <f t="shared" si="5"/>
        <v>1155142</v>
      </c>
      <c r="I14" s="187">
        <f>SUM(I9:I12)</f>
        <v>2170882</v>
      </c>
      <c r="J14" s="269">
        <f>I14/I13*100</f>
        <v>11.077815756469942</v>
      </c>
      <c r="K14" s="187">
        <f>K9+K10+K11+K12</f>
        <v>1061237</v>
      </c>
      <c r="L14" s="282">
        <f t="shared" si="2"/>
        <v>93.876521098706121</v>
      </c>
      <c r="M14" s="267">
        <f t="shared" si="3"/>
        <v>96.768099649369304</v>
      </c>
      <c r="O14" s="322"/>
      <c r="Q14" s="322"/>
    </row>
    <row r="15" spans="2:17" ht="19.899999999999999" customHeight="1" thickBot="1" x14ac:dyDescent="0.3">
      <c r="B15" s="1246" t="s">
        <v>440</v>
      </c>
      <c r="C15" s="246">
        <f t="shared" ref="C15:I15" si="6">C10+C11+C12</f>
        <v>1357347</v>
      </c>
      <c r="D15" s="266">
        <f t="shared" si="6"/>
        <v>7.880405675019329</v>
      </c>
      <c r="E15" s="246">
        <f t="shared" si="6"/>
        <v>1113082</v>
      </c>
      <c r="F15" s="246">
        <f t="shared" si="6"/>
        <v>1324267</v>
      </c>
      <c r="G15" s="266">
        <f t="shared" si="6"/>
        <v>7.1702405780431082</v>
      </c>
      <c r="H15" s="246">
        <f t="shared" si="6"/>
        <v>1082170</v>
      </c>
      <c r="I15" s="246">
        <f t="shared" si="6"/>
        <v>1255233</v>
      </c>
      <c r="J15" s="266">
        <f>I15/I13*100</f>
        <v>6.4053411956251125</v>
      </c>
      <c r="K15" s="246">
        <f>K10+K11+K12</f>
        <v>991835</v>
      </c>
      <c r="L15" s="283">
        <f t="shared" si="2"/>
        <v>97.562892908003633</v>
      </c>
      <c r="M15" s="271">
        <f t="shared" si="3"/>
        <v>94.787002923126522</v>
      </c>
      <c r="O15" s="322"/>
      <c r="Q15" s="322"/>
    </row>
    <row r="16" spans="2:17" ht="16.5" thickBot="1" x14ac:dyDescent="0.3">
      <c r="B16" s="734" t="s">
        <v>441</v>
      </c>
      <c r="C16" s="187">
        <v>7699195</v>
      </c>
      <c r="D16" s="689"/>
      <c r="E16" s="186"/>
      <c r="F16" s="187">
        <v>8874457</v>
      </c>
      <c r="G16" s="188"/>
      <c r="H16" s="188"/>
      <c r="I16" s="187">
        <v>10264789</v>
      </c>
      <c r="J16" s="188"/>
      <c r="K16" s="188"/>
      <c r="L16" s="282">
        <f t="shared" si="2"/>
        <v>115.26473871619045</v>
      </c>
      <c r="M16" s="267">
        <f t="shared" si="3"/>
        <v>115.66667121154568</v>
      </c>
      <c r="O16" s="322"/>
      <c r="Q16" s="322"/>
    </row>
    <row r="17" spans="2:17" ht="30" customHeight="1" thickBot="1" x14ac:dyDescent="0.3">
      <c r="B17" s="913" t="s">
        <v>443</v>
      </c>
      <c r="C17" s="64">
        <f>C13+C16</f>
        <v>24923524</v>
      </c>
      <c r="D17" s="735"/>
      <c r="E17" s="736"/>
      <c r="F17" s="64">
        <f>F13+F16</f>
        <v>27343391</v>
      </c>
      <c r="G17" s="735"/>
      <c r="H17" s="735"/>
      <c r="I17" s="64">
        <f>I13+I16</f>
        <v>29861450</v>
      </c>
      <c r="J17" s="242"/>
      <c r="K17" s="242"/>
      <c r="L17" s="737">
        <f t="shared" si="2"/>
        <v>109.70916873552873</v>
      </c>
      <c r="M17" s="286">
        <f t="shared" si="3"/>
        <v>109.20902239228485</v>
      </c>
      <c r="O17" s="322"/>
      <c r="Q17" s="322"/>
    </row>
    <row r="18" spans="2:17" ht="15.75" x14ac:dyDescent="0.25">
      <c r="B18" s="5"/>
      <c r="C18" s="5"/>
      <c r="D18" s="5"/>
      <c r="E18" s="5"/>
      <c r="F18" s="5"/>
      <c r="G18" s="5"/>
      <c r="H18" s="5"/>
      <c r="I18" s="5"/>
      <c r="J18" s="5"/>
      <c r="K18" s="5"/>
      <c r="L18" s="5"/>
      <c r="M18" s="5"/>
    </row>
    <row r="19" spans="2:17" ht="15.75" customHeight="1" x14ac:dyDescent="0.25">
      <c r="B19" s="1042" t="s">
        <v>442</v>
      </c>
      <c r="C19" s="1042"/>
      <c r="D19" s="1042"/>
      <c r="E19" s="1042"/>
      <c r="F19" s="1042"/>
      <c r="G19" s="1042"/>
      <c r="H19" s="1042"/>
      <c r="I19" s="1042"/>
      <c r="J19" s="1042"/>
      <c r="K19" s="1042"/>
      <c r="L19" s="1042"/>
      <c r="M19" s="1042"/>
    </row>
    <row r="20" spans="2:17" ht="15" customHeight="1" x14ac:dyDescent="0.25">
      <c r="B20" s="1042"/>
      <c r="C20" s="1042"/>
      <c r="D20" s="1042"/>
      <c r="E20" s="1042"/>
      <c r="F20" s="1042"/>
      <c r="G20" s="1042"/>
      <c r="H20" s="1042"/>
      <c r="I20" s="1042"/>
      <c r="J20" s="1042"/>
      <c r="K20" s="1042"/>
      <c r="L20" s="1042"/>
      <c r="M20" s="1042"/>
    </row>
  </sheetData>
  <mergeCells count="7">
    <mergeCell ref="B19:M20"/>
    <mergeCell ref="B4:M4"/>
    <mergeCell ref="B5:B6"/>
    <mergeCell ref="C5:E5"/>
    <mergeCell ref="F5:H5"/>
    <mergeCell ref="I5:K5"/>
    <mergeCell ref="L5:M6"/>
  </mergeCells>
  <pageMargins left="0.70866141732283472" right="0.70866141732283472" top="0.74803149606299213" bottom="0.74803149606299213" header="0.31496062992125984" footer="0.31496062992125984"/>
  <pageSetup scale="60" orientation="landscape" r:id="rId1"/>
  <ignoredErrors>
    <ignoredError sqref="D17:E17 J16:K16 J17:K17 D16:E16 G16:H16 G17:H17" numberStoredAsText="1"/>
    <ignoredError sqref="I13:I14 K13 C13 E13:F13 H13" formulaRange="1"/>
    <ignoredError sqref="J15" formula="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21"/>
  <sheetViews>
    <sheetView topLeftCell="B1" workbookViewId="0">
      <selection activeCell="B14" sqref="B14"/>
    </sheetView>
  </sheetViews>
  <sheetFormatPr defaultRowHeight="15" x14ac:dyDescent="0.25"/>
  <cols>
    <col min="2" max="2" width="23.7109375" customWidth="1"/>
    <col min="3" max="3" width="14.7109375" customWidth="1"/>
    <col min="4" max="4" width="12.7109375" customWidth="1"/>
    <col min="5" max="5" width="15.5703125" customWidth="1"/>
    <col min="6" max="6" width="9.42578125" customWidth="1"/>
    <col min="7" max="7" width="13" customWidth="1"/>
    <col min="8" max="8" width="11.28515625" customWidth="1"/>
    <col min="9" max="9" width="13.7109375" customWidth="1"/>
    <col min="10" max="10" width="10.5703125" customWidth="1"/>
    <col min="11" max="11" width="15.28515625" customWidth="1"/>
    <col min="12" max="12" width="10.5703125" customWidth="1"/>
    <col min="13" max="13" width="13.5703125" customWidth="1"/>
    <col min="14" max="14" width="11.5703125" customWidth="1"/>
    <col min="15" max="15" width="10.42578125" customWidth="1"/>
  </cols>
  <sheetData>
    <row r="2" spans="2:15" ht="16.5" thickBot="1" x14ac:dyDescent="0.3">
      <c r="O2" s="405" t="s">
        <v>254</v>
      </c>
    </row>
    <row r="3" spans="2:15" ht="19.899999999999999" customHeight="1" thickTop="1" thickBot="1" x14ac:dyDescent="0.3">
      <c r="B3" s="1047" t="s">
        <v>444</v>
      </c>
      <c r="C3" s="1048"/>
      <c r="D3" s="1048"/>
      <c r="E3" s="1048"/>
      <c r="F3" s="1048"/>
      <c r="G3" s="1048"/>
      <c r="H3" s="1048"/>
      <c r="I3" s="1048"/>
      <c r="J3" s="1048"/>
      <c r="K3" s="1048"/>
      <c r="L3" s="1048"/>
      <c r="M3" s="1048"/>
      <c r="N3" s="1048"/>
      <c r="O3" s="1049"/>
    </row>
    <row r="4" spans="2:15" ht="16.5" thickBot="1" x14ac:dyDescent="0.3">
      <c r="B4" s="980" t="s">
        <v>435</v>
      </c>
      <c r="C4" s="982" t="s">
        <v>1</v>
      </c>
      <c r="D4" s="982"/>
      <c r="E4" s="982"/>
      <c r="F4" s="982"/>
      <c r="G4" s="982"/>
      <c r="H4" s="982"/>
      <c r="I4" s="982" t="s">
        <v>138</v>
      </c>
      <c r="J4" s="982"/>
      <c r="K4" s="982"/>
      <c r="L4" s="982"/>
      <c r="M4" s="982"/>
      <c r="N4" s="982"/>
      <c r="O4" s="980" t="s">
        <v>139</v>
      </c>
    </row>
    <row r="5" spans="2:15" ht="15.75" x14ac:dyDescent="0.25">
      <c r="B5" s="1037"/>
      <c r="C5" s="997" t="s">
        <v>340</v>
      </c>
      <c r="D5" s="997" t="s">
        <v>260</v>
      </c>
      <c r="E5" s="997" t="s">
        <v>445</v>
      </c>
      <c r="F5" s="997" t="s">
        <v>260</v>
      </c>
      <c r="G5" s="997" t="s">
        <v>446</v>
      </c>
      <c r="H5" s="997"/>
      <c r="I5" s="997" t="s">
        <v>340</v>
      </c>
      <c r="J5" s="997" t="s">
        <v>260</v>
      </c>
      <c r="K5" s="997" t="s">
        <v>445</v>
      </c>
      <c r="L5" s="997" t="s">
        <v>260</v>
      </c>
      <c r="M5" s="997" t="s">
        <v>258</v>
      </c>
      <c r="N5" s="997"/>
      <c r="O5" s="1037"/>
    </row>
    <row r="6" spans="2:15" ht="16.5" thickBot="1" x14ac:dyDescent="0.3">
      <c r="B6" s="981"/>
      <c r="C6" s="1041"/>
      <c r="D6" s="1041"/>
      <c r="E6" s="1041"/>
      <c r="F6" s="1041"/>
      <c r="G6" s="6" t="s">
        <v>259</v>
      </c>
      <c r="H6" s="6" t="s">
        <v>260</v>
      </c>
      <c r="I6" s="1041"/>
      <c r="J6" s="1041"/>
      <c r="K6" s="1041"/>
      <c r="L6" s="1041"/>
      <c r="M6" s="915" t="s">
        <v>259</v>
      </c>
      <c r="N6" s="915" t="s">
        <v>260</v>
      </c>
      <c r="O6" s="981"/>
    </row>
    <row r="7" spans="2:15" ht="16.5" thickBot="1" x14ac:dyDescent="0.3">
      <c r="B7" s="31">
        <v>1</v>
      </c>
      <c r="C7" s="31">
        <v>2</v>
      </c>
      <c r="D7" s="31">
        <v>3</v>
      </c>
      <c r="E7" s="6">
        <v>4</v>
      </c>
      <c r="F7" s="6">
        <v>5</v>
      </c>
      <c r="G7" s="31" t="s">
        <v>72</v>
      </c>
      <c r="H7" s="31">
        <v>7</v>
      </c>
      <c r="I7" s="274">
        <v>8</v>
      </c>
      <c r="J7" s="237">
        <v>9</v>
      </c>
      <c r="K7" s="31">
        <v>10</v>
      </c>
      <c r="L7" s="31">
        <v>11</v>
      </c>
      <c r="M7" s="6" t="s">
        <v>73</v>
      </c>
      <c r="N7" s="31">
        <v>13</v>
      </c>
      <c r="O7" s="7" t="s">
        <v>74</v>
      </c>
    </row>
    <row r="8" spans="2:15" ht="15.75" x14ac:dyDescent="0.25">
      <c r="B8" s="727" t="s">
        <v>67</v>
      </c>
      <c r="C8" s="730">
        <v>6275311</v>
      </c>
      <c r="D8" s="729">
        <f>C8/C$13*100</f>
        <v>91.557196192168078</v>
      </c>
      <c r="E8" s="728">
        <v>6107597</v>
      </c>
      <c r="F8" s="729">
        <f>E8/E$13*100</f>
        <v>81.743562838487591</v>
      </c>
      <c r="G8" s="728">
        <v>12382908</v>
      </c>
      <c r="H8" s="729">
        <f>G8/G$13*100</f>
        <v>86.438813109423279</v>
      </c>
      <c r="I8" s="730">
        <v>6793509</v>
      </c>
      <c r="J8" s="739">
        <f>I8/I13*100</f>
        <v>91.800726945663385</v>
      </c>
      <c r="K8" s="728">
        <v>6563885</v>
      </c>
      <c r="L8" s="739">
        <f>K8/K13*100</f>
        <v>83.93198576916177</v>
      </c>
      <c r="M8" s="728">
        <f>I8+K8</f>
        <v>13357394</v>
      </c>
      <c r="N8" s="739">
        <f>M8/M13*100</f>
        <v>87.757739282252615</v>
      </c>
      <c r="O8" s="732">
        <f>M8/G8*100</f>
        <v>107.86960542709355</v>
      </c>
    </row>
    <row r="9" spans="2:15" ht="15.75" x14ac:dyDescent="0.25">
      <c r="B9" s="11" t="s">
        <v>68</v>
      </c>
      <c r="C9" s="690">
        <v>151062</v>
      </c>
      <c r="D9" s="269">
        <f t="shared" ref="D9:D12" si="0">C9/C$13*100</f>
        <v>2.2040044184553236</v>
      </c>
      <c r="E9" s="690">
        <v>573795</v>
      </c>
      <c r="F9" s="269">
        <f t="shared" ref="F9:F12" si="1">E9/E$13*100</f>
        <v>7.6796238584356482</v>
      </c>
      <c r="G9" s="187">
        <v>724857</v>
      </c>
      <c r="H9" s="269">
        <f t="shared" ref="H9:H12" si="2">G9/G$13*100</f>
        <v>5.0598598288913426</v>
      </c>
      <c r="I9" s="187">
        <v>183147</v>
      </c>
      <c r="J9" s="740">
        <f>I9/I13*100</f>
        <v>2.474866484745573</v>
      </c>
      <c r="K9" s="187">
        <v>524157</v>
      </c>
      <c r="L9" s="740">
        <f>K9/K13*100</f>
        <v>6.70236268076094</v>
      </c>
      <c r="M9" s="187">
        <f t="shared" ref="M9:M12" si="3">I9+K9</f>
        <v>707304</v>
      </c>
      <c r="N9" s="740">
        <f>M9/M13*100</f>
        <v>4.6469693134225434</v>
      </c>
      <c r="O9" s="267">
        <f t="shared" ref="O9:O15" si="4">M9/G9*100</f>
        <v>97.578418915730964</v>
      </c>
    </row>
    <row r="10" spans="2:15" ht="15.75" x14ac:dyDescent="0.25">
      <c r="B10" s="11" t="s">
        <v>69</v>
      </c>
      <c r="C10" s="690">
        <v>60150</v>
      </c>
      <c r="D10" s="269">
        <f t="shared" si="0"/>
        <v>0.87759241748479233</v>
      </c>
      <c r="E10" s="187">
        <v>73815</v>
      </c>
      <c r="F10" s="269">
        <f t="shared" si="1"/>
        <v>0.98793373088024006</v>
      </c>
      <c r="G10" s="187">
        <v>133965</v>
      </c>
      <c r="H10" s="269">
        <f t="shared" si="2"/>
        <v>0.9351418582940203</v>
      </c>
      <c r="I10" s="187">
        <v>75220</v>
      </c>
      <c r="J10" s="740">
        <f>I10/I13*100</f>
        <v>1.0164483009962599</v>
      </c>
      <c r="K10" s="187">
        <v>83073</v>
      </c>
      <c r="L10" s="740">
        <f>K10/K13*100</f>
        <v>1.06224924016822</v>
      </c>
      <c r="M10" s="187">
        <f t="shared" si="3"/>
        <v>158293</v>
      </c>
      <c r="N10" s="740">
        <f>M10/M13*100</f>
        <v>1.0399809891215017</v>
      </c>
      <c r="O10" s="267">
        <f t="shared" si="4"/>
        <v>118.15996715560036</v>
      </c>
    </row>
    <row r="11" spans="2:15" ht="15.75" x14ac:dyDescent="0.25">
      <c r="B11" s="11" t="s">
        <v>70</v>
      </c>
      <c r="C11" s="187">
        <v>46055</v>
      </c>
      <c r="D11" s="269">
        <f t="shared" si="0"/>
        <v>0.67194544949729196</v>
      </c>
      <c r="E11" s="690">
        <v>288575</v>
      </c>
      <c r="F11" s="269">
        <f t="shared" si="1"/>
        <v>3.8622634476565096</v>
      </c>
      <c r="G11" s="187">
        <v>334630</v>
      </c>
      <c r="H11" s="269">
        <f t="shared" si="2"/>
        <v>2.3358826562231032</v>
      </c>
      <c r="I11" s="187">
        <v>43343</v>
      </c>
      <c r="J11" s="740">
        <f>I11/I13*100</f>
        <v>0.58569421310929126</v>
      </c>
      <c r="K11" s="690">
        <v>290460</v>
      </c>
      <c r="L11" s="740">
        <f>K11/K13*100</f>
        <v>3.7140938006242838</v>
      </c>
      <c r="M11" s="187">
        <f t="shared" si="3"/>
        <v>333803</v>
      </c>
      <c r="N11" s="740">
        <f>M11/M13*100</f>
        <v>2.1930772309055024</v>
      </c>
      <c r="O11" s="267">
        <f t="shared" si="4"/>
        <v>99.752861369273532</v>
      </c>
    </row>
    <row r="12" spans="2:15" ht="16.5" thickBot="1" x14ac:dyDescent="0.3">
      <c r="B12" s="12" t="s">
        <v>71</v>
      </c>
      <c r="C12" s="59">
        <v>321401</v>
      </c>
      <c r="D12" s="266">
        <f t="shared" si="0"/>
        <v>4.68926152239451</v>
      </c>
      <c r="E12" s="59">
        <v>427873</v>
      </c>
      <c r="F12" s="266">
        <f t="shared" si="1"/>
        <v>5.7266161245400111</v>
      </c>
      <c r="G12" s="246">
        <v>749274</v>
      </c>
      <c r="H12" s="266">
        <f t="shared" si="2"/>
        <v>5.2303025471682441</v>
      </c>
      <c r="I12" s="59">
        <v>305059</v>
      </c>
      <c r="J12" s="273">
        <f>I12/I13*100</f>
        <v>4.1222640554854832</v>
      </c>
      <c r="K12" s="246">
        <v>358906</v>
      </c>
      <c r="L12" s="273">
        <f>K12/K13*100</f>
        <v>4.5893085092847867</v>
      </c>
      <c r="M12" s="246">
        <f t="shared" si="3"/>
        <v>663965</v>
      </c>
      <c r="N12" s="273">
        <f>M12/M13*100</f>
        <v>4.3622331842978399</v>
      </c>
      <c r="O12" s="271">
        <f t="shared" si="4"/>
        <v>88.614445449862131</v>
      </c>
    </row>
    <row r="13" spans="2:15" ht="22.15" customHeight="1" x14ac:dyDescent="0.25">
      <c r="B13" s="1265" t="s">
        <v>311</v>
      </c>
      <c r="C13" s="76">
        <f t="shared" ref="C13:J13" si="5">SUM(C8:C12)</f>
        <v>6853979</v>
      </c>
      <c r="D13" s="45">
        <f t="shared" si="5"/>
        <v>100</v>
      </c>
      <c r="E13" s="76">
        <f t="shared" si="5"/>
        <v>7471655</v>
      </c>
      <c r="F13" s="45">
        <f t="shared" si="5"/>
        <v>100</v>
      </c>
      <c r="G13" s="76">
        <f t="shared" si="5"/>
        <v>14325634</v>
      </c>
      <c r="H13" s="45">
        <f t="shared" si="5"/>
        <v>100</v>
      </c>
      <c r="I13" s="76">
        <f t="shared" si="5"/>
        <v>7400278</v>
      </c>
      <c r="J13" s="107">
        <f t="shared" si="5"/>
        <v>100</v>
      </c>
      <c r="K13" s="76">
        <f t="shared" ref="K13:N13" si="6">SUM(K8:K12)</f>
        <v>7820481</v>
      </c>
      <c r="L13" s="45">
        <f t="shared" si="6"/>
        <v>100</v>
      </c>
      <c r="M13" s="76">
        <f t="shared" si="6"/>
        <v>15220759</v>
      </c>
      <c r="N13" s="45">
        <f t="shared" si="6"/>
        <v>100</v>
      </c>
      <c r="O13" s="268">
        <f t="shared" si="4"/>
        <v>106.24841455533488</v>
      </c>
    </row>
    <row r="14" spans="2:15" ht="19.149999999999999" customHeight="1" x14ac:dyDescent="0.25">
      <c r="B14" s="1245" t="s">
        <v>447</v>
      </c>
      <c r="C14" s="245">
        <f>C9+C10+C11+C12</f>
        <v>578668</v>
      </c>
      <c r="D14" s="279">
        <f>D9+D10+D11+D12</f>
        <v>8.4428038078319183</v>
      </c>
      <c r="E14" s="56">
        <f>E9+E10+E11+E12</f>
        <v>1364058</v>
      </c>
      <c r="F14" s="279">
        <f>E14/E13*100</f>
        <v>18.256437161512409</v>
      </c>
      <c r="G14" s="56">
        <f>G9+G10+G11+G12</f>
        <v>1942726</v>
      </c>
      <c r="H14" s="279">
        <f>H9+H10+H11+H12</f>
        <v>13.56118689057671</v>
      </c>
      <c r="I14" s="56">
        <f>SUM(I9:I12)</f>
        <v>606769</v>
      </c>
      <c r="J14" s="272">
        <f>I14/I13*100</f>
        <v>8.1992730543366079</v>
      </c>
      <c r="K14" s="245">
        <f>SUM(K9:K12)</f>
        <v>1256596</v>
      </c>
      <c r="L14" s="272">
        <f>K14/K13*100</f>
        <v>16.06801423083823</v>
      </c>
      <c r="M14" s="245">
        <f>SUM(M9:M12)</f>
        <v>1863365</v>
      </c>
      <c r="N14" s="272">
        <f>M14/M13*100</f>
        <v>12.242260717747387</v>
      </c>
      <c r="O14" s="267">
        <f t="shared" si="4"/>
        <v>95.914966907325066</v>
      </c>
    </row>
    <row r="15" spans="2:15" ht="30.75" customHeight="1" thickBot="1" x14ac:dyDescent="0.3">
      <c r="B15" s="1246" t="s">
        <v>448</v>
      </c>
      <c r="C15" s="246">
        <f t="shared" ref="C15:H15" si="7">C10+C11+C12</f>
        <v>427606</v>
      </c>
      <c r="D15" s="266">
        <f t="shared" si="7"/>
        <v>6.2387993893765943</v>
      </c>
      <c r="E15" s="57">
        <f t="shared" si="7"/>
        <v>790263</v>
      </c>
      <c r="F15" s="266">
        <f t="shared" si="7"/>
        <v>10.576813303076761</v>
      </c>
      <c r="G15" s="57">
        <f t="shared" si="7"/>
        <v>1217869</v>
      </c>
      <c r="H15" s="266">
        <f t="shared" si="7"/>
        <v>8.5013270616853678</v>
      </c>
      <c r="I15" s="57">
        <f>SUM(I10:I12)</f>
        <v>423622</v>
      </c>
      <c r="J15" s="273">
        <f>I15/I13*100</f>
        <v>5.724406569591034</v>
      </c>
      <c r="K15" s="246">
        <f>SUM(K10:K12)</f>
        <v>732439</v>
      </c>
      <c r="L15" s="273">
        <f>K15/K13*100</f>
        <v>9.3656515500772901</v>
      </c>
      <c r="M15" s="246">
        <f>SUM(M10:M12)</f>
        <v>1156061</v>
      </c>
      <c r="N15" s="273">
        <f>M15/M13*100</f>
        <v>7.5952914043248425</v>
      </c>
      <c r="O15" s="271">
        <f t="shared" si="4"/>
        <v>94.924905716460472</v>
      </c>
    </row>
    <row r="16" spans="2:15" ht="16.5" thickBot="1" x14ac:dyDescent="0.3">
      <c r="B16" s="241" t="s">
        <v>449</v>
      </c>
      <c r="C16" s="242"/>
      <c r="D16" s="266">
        <f>C13/G13*100</f>
        <v>47.844158241094256</v>
      </c>
      <c r="E16" s="266"/>
      <c r="F16" s="266">
        <f>E13/G13*100</f>
        <v>52.155841758905751</v>
      </c>
      <c r="G16" s="77"/>
      <c r="H16" s="14">
        <v>100</v>
      </c>
      <c r="I16" s="10"/>
      <c r="J16" s="266">
        <f>I13/M13*100</f>
        <v>48.619638481891734</v>
      </c>
      <c r="K16" s="738"/>
      <c r="L16" s="266">
        <f>K13/M13*100</f>
        <v>51.380361518108266</v>
      </c>
      <c r="M16" s="10"/>
      <c r="N16" s="14">
        <v>100</v>
      </c>
      <c r="O16" s="22"/>
    </row>
    <row r="17" spans="2:15" ht="15.75" customHeight="1" x14ac:dyDescent="0.25">
      <c r="B17" s="1266" t="s">
        <v>450</v>
      </c>
      <c r="C17" s="1267"/>
      <c r="D17" s="1267"/>
      <c r="E17" s="1267"/>
      <c r="F17" s="1267"/>
      <c r="G17" s="1267"/>
      <c r="H17" s="1267"/>
      <c r="I17" s="1267"/>
      <c r="J17" s="1267"/>
      <c r="K17" s="1267"/>
      <c r="L17" s="1267"/>
      <c r="M17" s="1267"/>
      <c r="N17" s="1267"/>
      <c r="O17" s="1268"/>
    </row>
    <row r="18" spans="2:15" ht="15.75" x14ac:dyDescent="0.25">
      <c r="B18" s="1269" t="s">
        <v>451</v>
      </c>
      <c r="C18" s="1270"/>
      <c r="D18" s="13" t="s">
        <v>11</v>
      </c>
      <c r="E18" s="13"/>
      <c r="F18" s="13" t="s">
        <v>75</v>
      </c>
      <c r="G18" s="13"/>
      <c r="H18" s="13">
        <v>100</v>
      </c>
      <c r="I18" s="20"/>
      <c r="J18" s="13">
        <v>32.6</v>
      </c>
      <c r="K18" s="20"/>
      <c r="L18" s="13">
        <v>67.400000000000006</v>
      </c>
      <c r="M18" s="20"/>
      <c r="N18" s="13">
        <v>100</v>
      </c>
      <c r="O18" s="17"/>
    </row>
    <row r="19" spans="2:15" ht="15.75" x14ac:dyDescent="0.25">
      <c r="B19" s="1269" t="s">
        <v>452</v>
      </c>
      <c r="C19" s="1270"/>
      <c r="D19" s="13" t="s">
        <v>76</v>
      </c>
      <c r="E19" s="13"/>
      <c r="F19" s="13" t="s">
        <v>77</v>
      </c>
      <c r="G19" s="13"/>
      <c r="H19" s="13">
        <v>100</v>
      </c>
      <c r="I19" s="20"/>
      <c r="J19" s="13">
        <v>36.6</v>
      </c>
      <c r="K19" s="20"/>
      <c r="L19" s="13">
        <v>63.4</v>
      </c>
      <c r="M19" s="20"/>
      <c r="N19" s="13">
        <v>100</v>
      </c>
      <c r="O19" s="26"/>
    </row>
    <row r="20" spans="2:15" ht="16.5" thickBot="1" x14ac:dyDescent="0.3">
      <c r="B20" s="1271" t="s">
        <v>453</v>
      </c>
      <c r="C20" s="1272"/>
      <c r="D20" s="14" t="s">
        <v>78</v>
      </c>
      <c r="E20" s="14"/>
      <c r="F20" s="14" t="s">
        <v>79</v>
      </c>
      <c r="G20" s="14"/>
      <c r="H20" s="14">
        <v>100</v>
      </c>
      <c r="I20" s="14"/>
      <c r="J20" s="14">
        <v>25.9</v>
      </c>
      <c r="K20" s="48"/>
      <c r="L20" s="14">
        <v>74.099999999999994</v>
      </c>
      <c r="M20" s="48"/>
      <c r="N20" s="14">
        <v>100</v>
      </c>
      <c r="O20" s="18"/>
    </row>
    <row r="21" spans="2:15" ht="15.75" x14ac:dyDescent="0.25">
      <c r="B21" s="5"/>
      <c r="C21" s="5"/>
      <c r="D21" s="5"/>
      <c r="E21" s="5"/>
      <c r="F21" s="5"/>
      <c r="G21" s="5"/>
      <c r="H21" s="5"/>
      <c r="I21" s="5"/>
      <c r="J21" s="5"/>
      <c r="K21" s="5"/>
      <c r="L21" s="5"/>
      <c r="M21" s="5"/>
      <c r="N21" s="5"/>
      <c r="O21" s="5"/>
    </row>
  </sheetData>
  <mergeCells count="19">
    <mergeCell ref="B17:O17"/>
    <mergeCell ref="B18:C18"/>
    <mergeCell ref="B19:C19"/>
    <mergeCell ref="B20:C20"/>
    <mergeCell ref="I5:I6"/>
    <mergeCell ref="J5:J6"/>
    <mergeCell ref="K5:K6"/>
    <mergeCell ref="L5:L6"/>
    <mergeCell ref="M5:N5"/>
    <mergeCell ref="B3:O3"/>
    <mergeCell ref="B4:B6"/>
    <mergeCell ref="C4:H4"/>
    <mergeCell ref="I4:N4"/>
    <mergeCell ref="O4:O6"/>
    <mergeCell ref="C5:C6"/>
    <mergeCell ref="D5:D6"/>
    <mergeCell ref="E5:E6"/>
    <mergeCell ref="F5:F6"/>
    <mergeCell ref="G5:H5"/>
  </mergeCells>
  <pageMargins left="0.7" right="0.7" top="0.75" bottom="0.75" header="0.3" footer="0.3"/>
  <ignoredErrors>
    <ignoredError sqref="B8 B9 B10 B11 B12 C16 K16 O16 D18:G20 O18 I18:I20 O20 O19 E16 G16:I16" numberStoredAsText="1"/>
    <ignoredError sqref="I13:I15 K13 C13 E13" formulaRange="1"/>
    <ignoredError sqref="J14:J15 M8:M12 L14:L15 M14:M15 F14" formula="1"/>
    <ignoredError sqref="K14:K15" formula="1" formulaRange="1"/>
  </ignoredError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23"/>
  <sheetViews>
    <sheetView topLeftCell="A7" workbookViewId="0">
      <selection activeCell="B28" sqref="B28"/>
    </sheetView>
  </sheetViews>
  <sheetFormatPr defaultRowHeight="15" x14ac:dyDescent="0.25"/>
  <cols>
    <col min="2" max="2" width="38.7109375" customWidth="1"/>
    <col min="3" max="3" width="15.7109375" customWidth="1"/>
    <col min="4" max="4" width="13.7109375" customWidth="1"/>
    <col min="5" max="5" width="13" customWidth="1"/>
    <col min="6" max="6" width="13.5703125" customWidth="1"/>
    <col min="7" max="7" width="12.42578125" customWidth="1"/>
    <col min="8" max="8" width="14.28515625" customWidth="1"/>
    <col min="9" max="9" width="13.28515625" customWidth="1"/>
    <col min="10" max="10" width="10.28515625" customWidth="1"/>
    <col min="11" max="11" width="10.42578125" customWidth="1"/>
    <col min="12" max="12" width="12.28515625" bestFit="1" customWidth="1"/>
  </cols>
  <sheetData>
    <row r="2" spans="2:12" ht="16.5" thickBot="1" x14ac:dyDescent="0.3">
      <c r="B2" s="24" t="s">
        <v>85</v>
      </c>
      <c r="C2" s="5"/>
      <c r="D2" s="5"/>
      <c r="E2" s="5"/>
      <c r="F2" s="5"/>
      <c r="G2" s="5"/>
      <c r="H2" s="5"/>
      <c r="I2" s="5"/>
      <c r="J2" s="5"/>
      <c r="K2" s="405" t="s">
        <v>254</v>
      </c>
    </row>
    <row r="3" spans="2:12" ht="19.899999999999999" customHeight="1" thickBot="1" x14ac:dyDescent="0.3">
      <c r="B3" s="1061" t="s">
        <v>454</v>
      </c>
      <c r="C3" s="1062"/>
      <c r="D3" s="1062"/>
      <c r="E3" s="1062"/>
      <c r="F3" s="1062"/>
      <c r="G3" s="1062"/>
      <c r="H3" s="1062"/>
      <c r="I3" s="1062"/>
      <c r="J3" s="1062"/>
      <c r="K3" s="1062"/>
      <c r="L3" s="1063"/>
    </row>
    <row r="4" spans="2:12" ht="14.65" customHeight="1" thickTop="1" thickBot="1" x14ac:dyDescent="0.3">
      <c r="B4" s="1064" t="s">
        <v>278</v>
      </c>
      <c r="C4" s="1067" t="s">
        <v>1</v>
      </c>
      <c r="D4" s="1067"/>
      <c r="E4" s="1067"/>
      <c r="F4" s="1067"/>
      <c r="G4" s="1067" t="s">
        <v>132</v>
      </c>
      <c r="H4" s="1067"/>
      <c r="I4" s="1067"/>
      <c r="J4" s="1067"/>
      <c r="K4" s="1054" t="s">
        <v>139</v>
      </c>
      <c r="L4" s="1055"/>
    </row>
    <row r="5" spans="2:12" ht="15.75" x14ac:dyDescent="0.25">
      <c r="B5" s="1065"/>
      <c r="C5" s="1068" t="s">
        <v>455</v>
      </c>
      <c r="D5" s="1068"/>
      <c r="E5" s="1068" t="s">
        <v>456</v>
      </c>
      <c r="F5" s="1068"/>
      <c r="G5" s="1068" t="s">
        <v>455</v>
      </c>
      <c r="H5" s="1068"/>
      <c r="I5" s="1068" t="s">
        <v>456</v>
      </c>
      <c r="J5" s="1068"/>
      <c r="K5" s="1056"/>
      <c r="L5" s="1057"/>
    </row>
    <row r="6" spans="2:12" ht="16.5" thickBot="1" x14ac:dyDescent="0.3">
      <c r="B6" s="1066"/>
      <c r="C6" s="573" t="s">
        <v>259</v>
      </c>
      <c r="D6" s="573" t="s">
        <v>260</v>
      </c>
      <c r="E6" s="573" t="s">
        <v>259</v>
      </c>
      <c r="F6" s="573" t="s">
        <v>260</v>
      </c>
      <c r="G6" s="573" t="s">
        <v>259</v>
      </c>
      <c r="H6" s="573" t="s">
        <v>260</v>
      </c>
      <c r="I6" s="573" t="s">
        <v>259</v>
      </c>
      <c r="J6" s="573" t="s">
        <v>260</v>
      </c>
      <c r="K6" s="1058"/>
      <c r="L6" s="1059"/>
    </row>
    <row r="7" spans="2:12" ht="16.5" thickBot="1" x14ac:dyDescent="0.3">
      <c r="B7" s="741">
        <v>1</v>
      </c>
      <c r="C7" s="573">
        <v>2</v>
      </c>
      <c r="D7" s="573">
        <v>3</v>
      </c>
      <c r="E7" s="573">
        <v>4</v>
      </c>
      <c r="F7" s="573" t="s">
        <v>80</v>
      </c>
      <c r="G7" s="573">
        <v>6</v>
      </c>
      <c r="H7" s="573">
        <v>7</v>
      </c>
      <c r="I7" s="573">
        <v>8</v>
      </c>
      <c r="J7" s="573" t="s">
        <v>81</v>
      </c>
      <c r="K7" s="742" t="s">
        <v>82</v>
      </c>
      <c r="L7" s="743" t="s">
        <v>83</v>
      </c>
    </row>
    <row r="8" spans="2:12" ht="15.75" x14ac:dyDescent="0.25">
      <c r="B8" s="1050" t="s">
        <v>457</v>
      </c>
      <c r="C8" s="1051"/>
      <c r="D8" s="757"/>
      <c r="E8" s="758"/>
      <c r="F8" s="759"/>
      <c r="G8" s="757"/>
      <c r="H8" s="757"/>
      <c r="I8" s="760"/>
      <c r="J8" s="757"/>
      <c r="K8" s="1052"/>
      <c r="L8" s="1053"/>
    </row>
    <row r="9" spans="2:12" ht="15.75" x14ac:dyDescent="0.25">
      <c r="B9" s="744" t="s">
        <v>458</v>
      </c>
      <c r="C9" s="516">
        <v>187278</v>
      </c>
      <c r="D9" s="605">
        <f>C9/C$21*100</f>
        <v>1.3072929267912332</v>
      </c>
      <c r="E9" s="516">
        <v>36311</v>
      </c>
      <c r="F9" s="605">
        <f>E9/C9*100</f>
        <v>19.388823033137903</v>
      </c>
      <c r="G9" s="697">
        <v>147255</v>
      </c>
      <c r="H9" s="605">
        <f>G9/G$21*100</f>
        <v>0.96746160950317917</v>
      </c>
      <c r="I9" s="697">
        <v>28004</v>
      </c>
      <c r="J9" s="605">
        <f>I9/G9*100</f>
        <v>19.017350853960817</v>
      </c>
      <c r="K9" s="761">
        <f>G9/C9*100</f>
        <v>78.629096850671203</v>
      </c>
      <c r="L9" s="755">
        <f>I9/E9*100</f>
        <v>77.122635014183032</v>
      </c>
    </row>
    <row r="10" spans="2:12" ht="15.75" x14ac:dyDescent="0.25">
      <c r="B10" s="744" t="s">
        <v>459</v>
      </c>
      <c r="C10" s="516">
        <v>2130781</v>
      </c>
      <c r="D10" s="605">
        <f t="shared" ref="D10:D14" si="0">C10/C$21*100</f>
        <v>14.873903661087532</v>
      </c>
      <c r="E10" s="516">
        <v>269505</v>
      </c>
      <c r="F10" s="608">
        <f>E10/C10*100</f>
        <v>12.648179235688698</v>
      </c>
      <c r="G10" s="697">
        <v>2268136</v>
      </c>
      <c r="H10" s="605">
        <f t="shared" ref="H10:H14" si="1">G10/G$21*100</f>
        <v>14.90159590595975</v>
      </c>
      <c r="I10" s="697">
        <v>262599</v>
      </c>
      <c r="J10" s="605">
        <f t="shared" ref="J10:J21" si="2">I10/G10*100</f>
        <v>11.577744897131389</v>
      </c>
      <c r="K10" s="761">
        <f t="shared" ref="K10:K21" si="3">G10/C10*100</f>
        <v>106.44622793238723</v>
      </c>
      <c r="L10" s="755">
        <f t="shared" ref="L10:L14" si="4">I10/E10*100</f>
        <v>97.437524350197577</v>
      </c>
    </row>
    <row r="11" spans="2:12" ht="15.75" x14ac:dyDescent="0.25">
      <c r="B11" s="744" t="s">
        <v>460</v>
      </c>
      <c r="C11" s="516">
        <v>441833</v>
      </c>
      <c r="D11" s="605">
        <f t="shared" si="0"/>
        <v>3.0842125381675953</v>
      </c>
      <c r="E11" s="516">
        <v>74092</v>
      </c>
      <c r="F11" s="608">
        <f t="shared" ref="F11:F14" si="5">E11/C11*100</f>
        <v>16.769231813830114</v>
      </c>
      <c r="G11" s="697">
        <v>498624</v>
      </c>
      <c r="H11" s="605">
        <f t="shared" si="1"/>
        <v>3.2759470142060589</v>
      </c>
      <c r="I11" s="697">
        <v>68677</v>
      </c>
      <c r="J11" s="605">
        <f t="shared" si="2"/>
        <v>13.773304132973943</v>
      </c>
      <c r="K11" s="761">
        <f t="shared" si="3"/>
        <v>112.8534989464345</v>
      </c>
      <c r="L11" s="755">
        <f t="shared" si="4"/>
        <v>92.691518652486096</v>
      </c>
    </row>
    <row r="12" spans="2:12" ht="15.75" x14ac:dyDescent="0.25">
      <c r="B12" s="744" t="s">
        <v>461</v>
      </c>
      <c r="C12" s="516">
        <v>2642599</v>
      </c>
      <c r="D12" s="605">
        <f t="shared" si="0"/>
        <v>18.44664606117956</v>
      </c>
      <c r="E12" s="516">
        <v>274333</v>
      </c>
      <c r="F12" s="608">
        <f t="shared" si="5"/>
        <v>10.381181556490409</v>
      </c>
      <c r="G12" s="697">
        <v>2895977</v>
      </c>
      <c r="H12" s="605">
        <f t="shared" si="1"/>
        <v>19.026495327861113</v>
      </c>
      <c r="I12" s="697">
        <v>240635</v>
      </c>
      <c r="J12" s="605">
        <f t="shared" si="2"/>
        <v>8.3092856055141322</v>
      </c>
      <c r="K12" s="761">
        <f t="shared" si="3"/>
        <v>109.58821221078188</v>
      </c>
      <c r="L12" s="755">
        <f t="shared" si="4"/>
        <v>87.716388476778221</v>
      </c>
    </row>
    <row r="13" spans="2:12" ht="15.75" x14ac:dyDescent="0.25">
      <c r="B13" s="1273" t="s">
        <v>462</v>
      </c>
      <c r="C13" s="516">
        <v>268239</v>
      </c>
      <c r="D13" s="605">
        <f t="shared" si="0"/>
        <v>1.8724406891869498</v>
      </c>
      <c r="E13" s="516">
        <v>16074</v>
      </c>
      <c r="F13" s="608">
        <f t="shared" si="5"/>
        <v>5.9924172100253879</v>
      </c>
      <c r="G13" s="697">
        <v>252634</v>
      </c>
      <c r="H13" s="605">
        <f t="shared" si="1"/>
        <v>1.6597989627192704</v>
      </c>
      <c r="I13" s="697">
        <v>33934</v>
      </c>
      <c r="J13" s="605">
        <f t="shared" si="2"/>
        <v>13.432079609237077</v>
      </c>
      <c r="K13" s="761">
        <f t="shared" si="3"/>
        <v>94.18242686559374</v>
      </c>
      <c r="L13" s="755">
        <f t="shared" si="4"/>
        <v>211.11111111111111</v>
      </c>
    </row>
    <row r="14" spans="2:12" ht="16.5" thickBot="1" x14ac:dyDescent="0.3">
      <c r="B14" s="747" t="s">
        <v>463</v>
      </c>
      <c r="C14" s="745">
        <v>1800925</v>
      </c>
      <c r="D14" s="748">
        <f t="shared" si="0"/>
        <v>12.57134588249288</v>
      </c>
      <c r="E14" s="745">
        <v>119948</v>
      </c>
      <c r="F14" s="749">
        <f t="shared" si="5"/>
        <v>6.6603550952982493</v>
      </c>
      <c r="G14" s="568">
        <v>1757855</v>
      </c>
      <c r="H14" s="748">
        <f t="shared" si="1"/>
        <v>11.549062697858892</v>
      </c>
      <c r="I14" s="568">
        <v>98590</v>
      </c>
      <c r="J14" s="748">
        <f t="shared" si="2"/>
        <v>5.6085399535229019</v>
      </c>
      <c r="K14" s="753">
        <f t="shared" si="3"/>
        <v>97.60845121257131</v>
      </c>
      <c r="L14" s="755">
        <f t="shared" si="4"/>
        <v>82.193950711975191</v>
      </c>
    </row>
    <row r="15" spans="2:12" ht="16.5" thickBot="1" x14ac:dyDescent="0.3">
      <c r="B15" s="762" t="s">
        <v>464</v>
      </c>
      <c r="C15" s="531">
        <f>SUM(C9:C14)</f>
        <v>7471655</v>
      </c>
      <c r="D15" s="763">
        <f>SUM(D9:D14)</f>
        <v>52.155841758905751</v>
      </c>
      <c r="E15" s="531">
        <f>SUM(E9:E14)</f>
        <v>790263</v>
      </c>
      <c r="F15" s="602">
        <f>E15/C15*100</f>
        <v>10.576813303076761</v>
      </c>
      <c r="G15" s="550">
        <f>SUM(G9:G14)</f>
        <v>7820481</v>
      </c>
      <c r="H15" s="763">
        <f>SUM(H9:H14)</f>
        <v>51.380361518108266</v>
      </c>
      <c r="I15" s="535">
        <f>SUM(I9:I14)</f>
        <v>732439</v>
      </c>
      <c r="J15" s="602">
        <f t="shared" si="2"/>
        <v>9.3656515500772901</v>
      </c>
      <c r="K15" s="509">
        <f t="shared" si="3"/>
        <v>104.66865774717917</v>
      </c>
      <c r="L15" s="764">
        <f>I15/E15*100</f>
        <v>92.682942260994125</v>
      </c>
    </row>
    <row r="16" spans="2:12" ht="15.75" x14ac:dyDescent="0.25">
      <c r="B16" s="744" t="s">
        <v>465</v>
      </c>
      <c r="C16" s="524"/>
      <c r="D16" s="766"/>
      <c r="E16" s="587"/>
      <c r="F16" s="767"/>
      <c r="G16" s="768"/>
      <c r="H16" s="769"/>
      <c r="I16" s="768"/>
      <c r="J16" s="606"/>
      <c r="K16" s="761"/>
      <c r="L16" s="755" t="s">
        <v>84</v>
      </c>
    </row>
    <row r="17" spans="2:12" ht="15.75" x14ac:dyDescent="0.25">
      <c r="B17" s="1274" t="s">
        <v>466</v>
      </c>
      <c r="C17" s="522">
        <v>5574057</v>
      </c>
      <c r="D17" s="770">
        <f>C17/C$21*100</f>
        <v>38.909670594683625</v>
      </c>
      <c r="E17" s="522">
        <v>326714</v>
      </c>
      <c r="F17" s="770">
        <f>E17/C17*100</f>
        <v>5.8613322396954315</v>
      </c>
      <c r="G17" s="771">
        <v>5996402</v>
      </c>
      <c r="H17" s="770">
        <f>G17/G$21*100</f>
        <v>39.396208822437828</v>
      </c>
      <c r="I17" s="771">
        <v>357397</v>
      </c>
      <c r="J17" s="605">
        <f t="shared" si="2"/>
        <v>5.9601907944130499</v>
      </c>
      <c r="K17" s="761">
        <f t="shared" si="3"/>
        <v>107.57697669758311</v>
      </c>
      <c r="L17" s="755">
        <f>I17/E17*100</f>
        <v>109.39139430817167</v>
      </c>
    </row>
    <row r="18" spans="2:12" ht="15.75" x14ac:dyDescent="0.25">
      <c r="B18" s="1274" t="s">
        <v>467</v>
      </c>
      <c r="C18" s="516">
        <v>1178483</v>
      </c>
      <c r="D18" s="770">
        <f t="shared" ref="D18:D19" si="6">C18/C$21*100</f>
        <v>8.2263933310037096</v>
      </c>
      <c r="E18" s="516">
        <v>87273</v>
      </c>
      <c r="F18" s="770">
        <f t="shared" ref="F18:F21" si="7">E18/C18*100</f>
        <v>7.4055374579013868</v>
      </c>
      <c r="G18" s="697">
        <v>1309758</v>
      </c>
      <c r="H18" s="770">
        <f t="shared" ref="H18:H19" si="8">G18/G$21*100</f>
        <v>8.605076790191605</v>
      </c>
      <c r="I18" s="697">
        <v>55245</v>
      </c>
      <c r="J18" s="605">
        <f t="shared" si="2"/>
        <v>4.2179547672165389</v>
      </c>
      <c r="K18" s="761">
        <f t="shared" si="3"/>
        <v>111.13932063508764</v>
      </c>
      <c r="L18" s="755">
        <f t="shared" ref="L18:L19" si="9">I18/E18*100</f>
        <v>63.301364683235363</v>
      </c>
    </row>
    <row r="19" spans="2:12" ht="16.5" thickBot="1" x14ac:dyDescent="0.3">
      <c r="B19" s="1275" t="s">
        <v>468</v>
      </c>
      <c r="C19" s="516">
        <v>101439</v>
      </c>
      <c r="D19" s="770">
        <f t="shared" si="6"/>
        <v>0.70809431540691326</v>
      </c>
      <c r="E19" s="516">
        <v>13619</v>
      </c>
      <c r="F19" s="770">
        <f t="shared" si="7"/>
        <v>13.425802699159101</v>
      </c>
      <c r="G19" s="697">
        <v>94118</v>
      </c>
      <c r="H19" s="770">
        <f t="shared" si="8"/>
        <v>0.6183528692623016</v>
      </c>
      <c r="I19" s="697">
        <v>10980</v>
      </c>
      <c r="J19" s="605">
        <f t="shared" si="2"/>
        <v>11.666206251726557</v>
      </c>
      <c r="K19" s="761">
        <f t="shared" si="3"/>
        <v>92.782854720570981</v>
      </c>
      <c r="L19" s="755">
        <f t="shared" si="9"/>
        <v>80.622659519788527</v>
      </c>
    </row>
    <row r="20" spans="2:12" ht="16.5" thickBot="1" x14ac:dyDescent="0.3">
      <c r="B20" s="1276" t="s">
        <v>469</v>
      </c>
      <c r="C20" s="531">
        <f>SUM(C17:C19)</f>
        <v>6853979</v>
      </c>
      <c r="D20" s="763">
        <v>47.8</v>
      </c>
      <c r="E20" s="531">
        <f>SUM(E17:E19)</f>
        <v>427606</v>
      </c>
      <c r="F20" s="765">
        <f t="shared" si="7"/>
        <v>6.2387993893765943</v>
      </c>
      <c r="G20" s="550">
        <f>SUM(G17:G19)</f>
        <v>7400278</v>
      </c>
      <c r="H20" s="765">
        <v>48.6</v>
      </c>
      <c r="I20" s="550">
        <f>SUM(I17:I19)</f>
        <v>423622</v>
      </c>
      <c r="J20" s="602">
        <f t="shared" si="2"/>
        <v>5.724406569591034</v>
      </c>
      <c r="K20" s="509">
        <f t="shared" si="3"/>
        <v>107.97053798968452</v>
      </c>
      <c r="L20" s="764">
        <f>I20/E20*100</f>
        <v>99.068301193154454</v>
      </c>
    </row>
    <row r="21" spans="2:12" ht="16.5" thickBot="1" x14ac:dyDescent="0.3">
      <c r="B21" s="1276" t="s">
        <v>470</v>
      </c>
      <c r="C21" s="746">
        <f>C15+C20</f>
        <v>14325634</v>
      </c>
      <c r="D21" s="621">
        <v>100</v>
      </c>
      <c r="E21" s="746">
        <f>E15+E20</f>
        <v>1217869</v>
      </c>
      <c r="F21" s="750">
        <f t="shared" si="7"/>
        <v>8.5013270616853678</v>
      </c>
      <c r="G21" s="583">
        <f>G15+G20</f>
        <v>15220759</v>
      </c>
      <c r="H21" s="751">
        <f>H15+H20</f>
        <v>99.980361518108268</v>
      </c>
      <c r="I21" s="583">
        <f>I15+I20</f>
        <v>1156061</v>
      </c>
      <c r="J21" s="752">
        <f t="shared" si="2"/>
        <v>7.5952914043248425</v>
      </c>
      <c r="K21" s="754">
        <f t="shared" si="3"/>
        <v>106.24841455533488</v>
      </c>
      <c r="L21" s="756">
        <f>I21/E21*100</f>
        <v>94.924905716460472</v>
      </c>
    </row>
    <row r="23" spans="2:12" s="93" customFormat="1" ht="30" customHeight="1" x14ac:dyDescent="0.25">
      <c r="B23" s="1060" t="s">
        <v>471</v>
      </c>
      <c r="C23" s="1060"/>
      <c r="D23" s="1060"/>
      <c r="E23" s="1060"/>
      <c r="F23" s="1060"/>
      <c r="G23" s="1060"/>
      <c r="H23" s="1060"/>
      <c r="I23" s="1060"/>
      <c r="J23" s="1060"/>
      <c r="K23" s="1060"/>
      <c r="L23" s="1060"/>
    </row>
  </sheetData>
  <mergeCells count="12">
    <mergeCell ref="B8:C8"/>
    <mergeCell ref="K8:L8"/>
    <mergeCell ref="K4:L6"/>
    <mergeCell ref="B23:L23"/>
    <mergeCell ref="B3:L3"/>
    <mergeCell ref="B4:B6"/>
    <mergeCell ref="C4:F4"/>
    <mergeCell ref="G4:J4"/>
    <mergeCell ref="C5:D5"/>
    <mergeCell ref="E5:F5"/>
    <mergeCell ref="G5:H5"/>
    <mergeCell ref="I5:J5"/>
  </mergeCells>
  <hyperlinks>
    <hyperlink ref="B14" location="_ftn1" display="_ftn1"/>
  </hyperlinks>
  <pageMargins left="0.7" right="0.7" top="0.75" bottom="0.75" header="0.3" footer="0.3"/>
  <pageSetup orientation="portrait" r:id="rId1"/>
  <ignoredErrors>
    <ignoredError sqref="F15" formula="1"/>
  </ignoredError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0"/>
  <sheetViews>
    <sheetView workbookViewId="0">
      <selection activeCell="A16" sqref="A16"/>
    </sheetView>
  </sheetViews>
  <sheetFormatPr defaultRowHeight="15" x14ac:dyDescent="0.25"/>
  <cols>
    <col min="2" max="3" width="17.28515625" customWidth="1"/>
    <col min="4" max="4" width="16.7109375" customWidth="1"/>
    <col min="5" max="5" width="15.28515625" customWidth="1"/>
    <col min="6" max="6" width="16.28515625" customWidth="1"/>
    <col min="7" max="7" width="17.28515625" customWidth="1"/>
    <col min="8" max="8" width="16.7109375" customWidth="1"/>
  </cols>
  <sheetData>
    <row r="2" spans="2:10" ht="15.75" x14ac:dyDescent="0.25">
      <c r="B2" s="3"/>
      <c r="C2" s="3"/>
      <c r="D2" s="3"/>
      <c r="E2" s="3"/>
      <c r="F2" s="3"/>
      <c r="G2" s="3"/>
      <c r="H2" s="3"/>
    </row>
    <row r="3" spans="2:10" ht="16.5" thickBot="1" x14ac:dyDescent="0.3">
      <c r="B3" s="49" t="s">
        <v>86</v>
      </c>
      <c r="C3" s="50"/>
      <c r="D3" s="50"/>
      <c r="E3" s="50"/>
      <c r="F3" s="50"/>
      <c r="G3" s="50"/>
      <c r="H3" s="405" t="s">
        <v>254</v>
      </c>
    </row>
    <row r="4" spans="2:10" ht="19.899999999999999" customHeight="1" thickBot="1" x14ac:dyDescent="0.3">
      <c r="B4" s="1070" t="s">
        <v>472</v>
      </c>
      <c r="C4" s="1071"/>
      <c r="D4" s="1071"/>
      <c r="E4" s="1071"/>
      <c r="F4" s="1071"/>
      <c r="G4" s="1071"/>
      <c r="H4" s="1072"/>
    </row>
    <row r="5" spans="2:10" ht="17.25" thickTop="1" thickBot="1" x14ac:dyDescent="0.3">
      <c r="B5" s="1073" t="s">
        <v>278</v>
      </c>
      <c r="C5" s="1075" t="s">
        <v>0</v>
      </c>
      <c r="D5" s="1075"/>
      <c r="E5" s="1075" t="s">
        <v>1</v>
      </c>
      <c r="F5" s="1075"/>
      <c r="G5" s="1075" t="s">
        <v>132</v>
      </c>
      <c r="H5" s="1076"/>
    </row>
    <row r="6" spans="2:10" ht="32.25" thickBot="1" x14ac:dyDescent="0.3">
      <c r="B6" s="1074"/>
      <c r="C6" s="150" t="s">
        <v>259</v>
      </c>
      <c r="D6" s="51" t="s">
        <v>300</v>
      </c>
      <c r="E6" s="150" t="s">
        <v>259</v>
      </c>
      <c r="F6" s="51" t="s">
        <v>300</v>
      </c>
      <c r="G6" s="150" t="s">
        <v>259</v>
      </c>
      <c r="H6" s="51" t="s">
        <v>300</v>
      </c>
    </row>
    <row r="7" spans="2:10" ht="16.5" thickBot="1" x14ac:dyDescent="0.3">
      <c r="B7" s="51">
        <v>1</v>
      </c>
      <c r="C7" s="51">
        <v>2</v>
      </c>
      <c r="D7" s="51">
        <v>3</v>
      </c>
      <c r="E7" s="51">
        <v>4</v>
      </c>
      <c r="F7" s="148">
        <v>5</v>
      </c>
      <c r="G7" s="51">
        <v>6</v>
      </c>
      <c r="H7" s="149">
        <v>7</v>
      </c>
    </row>
    <row r="8" spans="2:10" ht="15.75" x14ac:dyDescent="0.25">
      <c r="B8" s="197" t="s">
        <v>473</v>
      </c>
      <c r="C8" s="146">
        <v>247261</v>
      </c>
      <c r="D8" s="147">
        <v>13</v>
      </c>
      <c r="E8" s="146">
        <v>290979</v>
      </c>
      <c r="F8" s="147">
        <v>14</v>
      </c>
      <c r="G8" s="146">
        <v>275448</v>
      </c>
      <c r="H8" s="198">
        <v>14</v>
      </c>
    </row>
    <row r="9" spans="2:10" ht="15.75" x14ac:dyDescent="0.25">
      <c r="B9" s="195" t="s">
        <v>474</v>
      </c>
      <c r="C9" s="325">
        <v>-7288</v>
      </c>
      <c r="D9" s="99">
        <v>2</v>
      </c>
      <c r="E9" s="325">
        <v>-34743</v>
      </c>
      <c r="F9" s="99">
        <v>1</v>
      </c>
      <c r="G9" s="325">
        <v>-1559</v>
      </c>
      <c r="H9" s="196">
        <v>1</v>
      </c>
    </row>
    <row r="10" spans="2:10" ht="19.899999999999999" customHeight="1" thickBot="1" x14ac:dyDescent="0.3">
      <c r="B10" s="199" t="s">
        <v>258</v>
      </c>
      <c r="C10" s="200">
        <f t="shared" ref="C10:H10" si="0">C8+C9</f>
        <v>239973</v>
      </c>
      <c r="D10" s="201">
        <f t="shared" si="0"/>
        <v>15</v>
      </c>
      <c r="E10" s="200">
        <f t="shared" si="0"/>
        <v>256236</v>
      </c>
      <c r="F10" s="201">
        <f t="shared" si="0"/>
        <v>15</v>
      </c>
      <c r="G10" s="200">
        <f t="shared" si="0"/>
        <v>273889</v>
      </c>
      <c r="H10" s="202">
        <f t="shared" si="0"/>
        <v>15</v>
      </c>
      <c r="J10" s="322"/>
    </row>
  </sheetData>
  <mergeCells count="5">
    <mergeCell ref="B4:H4"/>
    <mergeCell ref="B5:B6"/>
    <mergeCell ref="C5:D5"/>
    <mergeCell ref="E5:F5"/>
    <mergeCell ref="G5:H5"/>
  </mergeCells>
  <pageMargins left="0.7" right="0.7" top="0.75" bottom="0.75"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I19"/>
  <sheetViews>
    <sheetView workbookViewId="0">
      <selection activeCell="B20" sqref="B20"/>
    </sheetView>
  </sheetViews>
  <sheetFormatPr defaultRowHeight="15" x14ac:dyDescent="0.25"/>
  <cols>
    <col min="2" max="2" width="43.7109375" customWidth="1"/>
    <col min="3" max="3" width="14.5703125" customWidth="1"/>
    <col min="4" max="4" width="12.7109375" customWidth="1"/>
    <col min="5" max="5" width="17.28515625" customWidth="1"/>
    <col min="6" max="6" width="12.28515625" customWidth="1"/>
    <col min="7" max="7" width="16.42578125" customWidth="1"/>
  </cols>
  <sheetData>
    <row r="3" spans="2:9" ht="16.5" thickBot="1" x14ac:dyDescent="0.3">
      <c r="B3" s="4"/>
      <c r="C3" s="5"/>
      <c r="D3" s="5"/>
      <c r="E3" s="5"/>
      <c r="F3" s="5"/>
      <c r="G3" s="405" t="s">
        <v>254</v>
      </c>
    </row>
    <row r="4" spans="2:9" ht="19.899999999999999" customHeight="1" thickBot="1" x14ac:dyDescent="0.3">
      <c r="B4" s="998" t="s">
        <v>475</v>
      </c>
      <c r="C4" s="999"/>
      <c r="D4" s="999"/>
      <c r="E4" s="999"/>
      <c r="F4" s="999"/>
      <c r="G4" s="1000"/>
    </row>
    <row r="5" spans="2:9" ht="16.149999999999999" customHeight="1" thickBot="1" x14ac:dyDescent="0.3">
      <c r="B5" s="980" t="s">
        <v>476</v>
      </c>
      <c r="C5" s="1046" t="s">
        <v>1</v>
      </c>
      <c r="D5" s="982"/>
      <c r="E5" s="982" t="s">
        <v>226</v>
      </c>
      <c r="F5" s="982"/>
      <c r="G5" s="250"/>
    </row>
    <row r="6" spans="2:9" ht="21" customHeight="1" thickBot="1" x14ac:dyDescent="0.3">
      <c r="B6" s="981"/>
      <c r="C6" s="328" t="s">
        <v>259</v>
      </c>
      <c r="D6" s="165" t="s">
        <v>87</v>
      </c>
      <c r="E6" s="909" t="s">
        <v>259</v>
      </c>
      <c r="F6" s="165" t="s">
        <v>88</v>
      </c>
      <c r="G6" s="166" t="s">
        <v>139</v>
      </c>
    </row>
    <row r="7" spans="2:9" ht="16.5" customHeight="1" thickBot="1" x14ac:dyDescent="0.3">
      <c r="B7" s="247">
        <v>1</v>
      </c>
      <c r="C7" s="31">
        <v>2</v>
      </c>
      <c r="D7" s="31">
        <v>3</v>
      </c>
      <c r="E7" s="31">
        <v>4</v>
      </c>
      <c r="F7" s="31">
        <v>5</v>
      </c>
      <c r="G7" s="101" t="s">
        <v>89</v>
      </c>
    </row>
    <row r="8" spans="2:9" ht="19.149999999999999" customHeight="1" x14ac:dyDescent="0.25">
      <c r="B8" s="1245" t="s">
        <v>477</v>
      </c>
      <c r="C8" s="258"/>
      <c r="D8" s="258"/>
      <c r="E8" s="258"/>
      <c r="F8" s="62"/>
      <c r="G8" s="185"/>
    </row>
    <row r="9" spans="2:9" ht="27" customHeight="1" x14ac:dyDescent="0.25">
      <c r="B9" s="1245" t="s">
        <v>478</v>
      </c>
      <c r="C9" s="257">
        <v>4525</v>
      </c>
      <c r="D9" s="222">
        <f>C9/C18*100</f>
        <v>0.38309764714547806</v>
      </c>
      <c r="E9" s="257">
        <v>5478</v>
      </c>
      <c r="F9" s="222">
        <f>E9/E18*100</f>
        <v>0.45591225312035233</v>
      </c>
      <c r="G9" s="179">
        <f>E9/C9*100</f>
        <v>121.06077348066297</v>
      </c>
    </row>
    <row r="10" spans="2:9" ht="15.75" x14ac:dyDescent="0.25">
      <c r="B10" s="1245" t="s">
        <v>479</v>
      </c>
      <c r="C10" s="257">
        <v>657927</v>
      </c>
      <c r="D10" s="222">
        <f>C10/C18*100</f>
        <v>55.701720595244851</v>
      </c>
      <c r="E10" s="257">
        <v>649995</v>
      </c>
      <c r="F10" s="222">
        <f>E10/E18*100</f>
        <v>54.096510581774993</v>
      </c>
      <c r="G10" s="179">
        <f t="shared" ref="G10:G18" si="0">E10/C10*100</f>
        <v>98.794395122863179</v>
      </c>
    </row>
    <row r="11" spans="2:9" ht="15.75" x14ac:dyDescent="0.25">
      <c r="B11" s="1245" t="s">
        <v>480</v>
      </c>
      <c r="C11" s="257">
        <v>78914</v>
      </c>
      <c r="D11" s="222">
        <f>C11/C18*100</f>
        <v>6.6810536412902213</v>
      </c>
      <c r="E11" s="257">
        <v>78259</v>
      </c>
      <c r="F11" s="222">
        <f>E11/E18*100</f>
        <v>6.5131867500813536</v>
      </c>
      <c r="G11" s="179">
        <f t="shared" si="0"/>
        <v>99.169982512608669</v>
      </c>
    </row>
    <row r="12" spans="2:9" ht="15.75" x14ac:dyDescent="0.25">
      <c r="B12" s="1265" t="s">
        <v>481</v>
      </c>
      <c r="C12" s="255">
        <f>SUM(C9:C11)</f>
        <v>741366</v>
      </c>
      <c r="D12" s="275">
        <f>C12/C18*100</f>
        <v>62.765871883680546</v>
      </c>
      <c r="E12" s="255">
        <f>SUM(E9:E11)</f>
        <v>733732</v>
      </c>
      <c r="F12" s="275">
        <f>E12/E18*100</f>
        <v>61.065609584976698</v>
      </c>
      <c r="G12" s="276">
        <f t="shared" si="0"/>
        <v>98.970279187337979</v>
      </c>
    </row>
    <row r="13" spans="2:9" ht="15.75" x14ac:dyDescent="0.25">
      <c r="B13" s="1245" t="s">
        <v>482</v>
      </c>
      <c r="C13" s="255"/>
      <c r="D13" s="222"/>
      <c r="E13" s="255"/>
      <c r="F13" s="222"/>
      <c r="G13" s="179"/>
    </row>
    <row r="14" spans="2:9" ht="16.149999999999999" customHeight="1" x14ac:dyDescent="0.25">
      <c r="B14" s="1245" t="s">
        <v>483</v>
      </c>
      <c r="C14" s="257">
        <v>327944</v>
      </c>
      <c r="D14" s="222">
        <f>C14/C18*100</f>
        <v>27.764546916127436</v>
      </c>
      <c r="E14" s="257">
        <v>352906</v>
      </c>
      <c r="F14" s="222">
        <f>E14/E18*100</f>
        <v>29.370969258797203</v>
      </c>
      <c r="G14" s="179">
        <f t="shared" si="0"/>
        <v>107.61166540628888</v>
      </c>
      <c r="I14" s="322"/>
    </row>
    <row r="15" spans="2:9" ht="16.149999999999999" customHeight="1" x14ac:dyDescent="0.25">
      <c r="B15" s="1245" t="s">
        <v>484</v>
      </c>
      <c r="C15" s="257">
        <v>60374</v>
      </c>
      <c r="D15" s="222">
        <f>C15/C18*100</f>
        <v>5.1114115687869814</v>
      </c>
      <c r="E15" s="257">
        <v>63284</v>
      </c>
      <c r="F15" s="222">
        <f>E15/E18*100</f>
        <v>5.266876784678419</v>
      </c>
      <c r="G15" s="179">
        <f t="shared" si="0"/>
        <v>104.81995561003082</v>
      </c>
      <c r="I15" s="322"/>
    </row>
    <row r="16" spans="2:9" ht="15.75" x14ac:dyDescent="0.25">
      <c r="B16" s="1245" t="s">
        <v>485</v>
      </c>
      <c r="C16" s="257">
        <v>51477</v>
      </c>
      <c r="D16" s="222">
        <f>C16/C18*100</f>
        <v>4.3581696314050333</v>
      </c>
      <c r="E16" s="257">
        <v>51625</v>
      </c>
      <c r="F16" s="222">
        <f>E16/E18*100</f>
        <v>4.2965443715476797</v>
      </c>
      <c r="G16" s="179">
        <f t="shared" si="0"/>
        <v>100.28750704197991</v>
      </c>
      <c r="I16" s="322"/>
    </row>
    <row r="17" spans="2:9" ht="15.75" x14ac:dyDescent="0.25">
      <c r="B17" s="1265" t="s">
        <v>486</v>
      </c>
      <c r="C17" s="255">
        <f>SUM(C14:C16)</f>
        <v>439795</v>
      </c>
      <c r="D17" s="275">
        <f>C17/C18*100</f>
        <v>37.234128116319454</v>
      </c>
      <c r="E17" s="255">
        <f>SUM(E14:E16)</f>
        <v>467815</v>
      </c>
      <c r="F17" s="275">
        <f>E17/E18*100</f>
        <v>38.934390415023302</v>
      </c>
      <c r="G17" s="276">
        <f t="shared" si="0"/>
        <v>106.3711501949772</v>
      </c>
      <c r="I17" s="322"/>
    </row>
    <row r="18" spans="2:9" ht="16.5" thickBot="1" x14ac:dyDescent="0.3">
      <c r="B18" s="919" t="s">
        <v>487</v>
      </c>
      <c r="C18" s="256">
        <f>C12+C17</f>
        <v>1181161</v>
      </c>
      <c r="D18" s="223">
        <f>D12+D17</f>
        <v>100</v>
      </c>
      <c r="E18" s="256">
        <f>E12+E17</f>
        <v>1201547</v>
      </c>
      <c r="F18" s="223">
        <f>F12+F17</f>
        <v>100</v>
      </c>
      <c r="G18" s="277">
        <f t="shared" si="0"/>
        <v>101.72592898004591</v>
      </c>
    </row>
    <row r="19" spans="2:9" x14ac:dyDescent="0.25">
      <c r="B19" s="100"/>
      <c r="C19" s="100"/>
      <c r="D19" s="100"/>
      <c r="E19" s="100"/>
      <c r="F19" s="100"/>
      <c r="G19" s="100"/>
    </row>
  </sheetData>
  <mergeCells count="4">
    <mergeCell ref="B4:G4"/>
    <mergeCell ref="B5:B6"/>
    <mergeCell ref="C5:D5"/>
    <mergeCell ref="E5:F5"/>
  </mergeCells>
  <pageMargins left="0.7" right="0.7" top="0.75" bottom="0.75" header="0.3" footer="0.3"/>
  <pageSetup orientation="landscape" r:id="rId1"/>
  <ignoredErrors>
    <ignoredError sqref="D12:E12 D17:E17"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J14"/>
  <sheetViews>
    <sheetView workbookViewId="0">
      <selection activeCell="B10" sqref="B10"/>
    </sheetView>
  </sheetViews>
  <sheetFormatPr defaultColWidth="9.28515625" defaultRowHeight="15" x14ac:dyDescent="0.25"/>
  <cols>
    <col min="1" max="1" width="9.28515625" style="78"/>
    <col min="2" max="2" width="15.7109375" style="78" customWidth="1"/>
    <col min="3" max="3" width="14.28515625" style="78" customWidth="1"/>
    <col min="4" max="4" width="13" style="78" customWidth="1"/>
    <col min="5" max="5" width="13.7109375" style="78" customWidth="1"/>
    <col min="6" max="6" width="12.28515625" style="78" customWidth="1"/>
    <col min="7" max="7" width="14.7109375" style="78" customWidth="1"/>
    <col min="8" max="9" width="15.28515625" style="78" customWidth="1"/>
    <col min="10" max="10" width="16.28515625" style="78" customWidth="1"/>
    <col min="11" max="16384" width="9.28515625" style="78"/>
  </cols>
  <sheetData>
    <row r="3" spans="2:10" ht="15.75" x14ac:dyDescent="0.25">
      <c r="B3" s="402"/>
      <c r="C3" s="403"/>
      <c r="D3" s="403"/>
      <c r="E3" s="403"/>
      <c r="F3" s="403"/>
      <c r="G3" s="403"/>
      <c r="H3" s="403"/>
      <c r="I3" s="403"/>
      <c r="J3" s="403"/>
    </row>
    <row r="4" spans="2:10" ht="15.75" x14ac:dyDescent="0.25">
      <c r="B4" s="403"/>
      <c r="C4" s="403"/>
      <c r="D4" s="403"/>
      <c r="E4" s="403"/>
      <c r="F4" s="403"/>
      <c r="G4" s="403"/>
      <c r="H4" s="403"/>
      <c r="I4" s="403"/>
      <c r="J4" s="403"/>
    </row>
    <row r="5" spans="2:10" ht="16.5" thickBot="1" x14ac:dyDescent="0.3">
      <c r="B5" s="404" t="s">
        <v>3</v>
      </c>
      <c r="C5" s="403"/>
      <c r="D5" s="403"/>
      <c r="E5" s="403"/>
      <c r="F5" s="403"/>
      <c r="G5" s="403"/>
      <c r="H5" s="403"/>
      <c r="I5" s="403"/>
      <c r="J5" s="405" t="s">
        <v>254</v>
      </c>
    </row>
    <row r="6" spans="2:10" ht="19.899999999999999" customHeight="1" thickBot="1" x14ac:dyDescent="0.3">
      <c r="B6" s="946" t="s">
        <v>261</v>
      </c>
      <c r="C6" s="947"/>
      <c r="D6" s="947"/>
      <c r="E6" s="947"/>
      <c r="F6" s="947"/>
      <c r="G6" s="947"/>
      <c r="H6" s="947"/>
      <c r="I6" s="947"/>
      <c r="J6" s="948"/>
    </row>
    <row r="7" spans="2:10" ht="16.5" thickBot="1" x14ac:dyDescent="0.3">
      <c r="B7" s="406"/>
      <c r="C7" s="949" t="s">
        <v>0</v>
      </c>
      <c r="D7" s="950"/>
      <c r="E7" s="949" t="s">
        <v>1</v>
      </c>
      <c r="F7" s="950"/>
      <c r="G7" s="949" t="s">
        <v>132</v>
      </c>
      <c r="H7" s="950"/>
      <c r="I7" s="951" t="s">
        <v>139</v>
      </c>
      <c r="J7" s="950"/>
    </row>
    <row r="8" spans="2:10" ht="16.5" thickBot="1" x14ac:dyDescent="0.3">
      <c r="B8" s="407" t="s">
        <v>255</v>
      </c>
      <c r="C8" s="446" t="s">
        <v>259</v>
      </c>
      <c r="D8" s="447" t="s">
        <v>260</v>
      </c>
      <c r="E8" s="902" t="s">
        <v>259</v>
      </c>
      <c r="F8" s="903" t="s">
        <v>260</v>
      </c>
      <c r="G8" s="902" t="s">
        <v>259</v>
      </c>
      <c r="H8" s="903" t="s">
        <v>260</v>
      </c>
      <c r="I8" s="409"/>
      <c r="J8" s="408"/>
    </row>
    <row r="9" spans="2:10" ht="15.75" x14ac:dyDescent="0.25">
      <c r="B9" s="410">
        <v>1</v>
      </c>
      <c r="C9" s="411">
        <v>2</v>
      </c>
      <c r="D9" s="411">
        <v>3</v>
      </c>
      <c r="E9" s="411">
        <v>4</v>
      </c>
      <c r="F9" s="411">
        <v>5</v>
      </c>
      <c r="G9" s="411">
        <v>6</v>
      </c>
      <c r="H9" s="411">
        <v>7</v>
      </c>
      <c r="I9" s="411" t="s">
        <v>9</v>
      </c>
      <c r="J9" s="412" t="s">
        <v>62</v>
      </c>
    </row>
    <row r="10" spans="2:10" ht="31.5" x14ac:dyDescent="0.25">
      <c r="B10" s="413" t="s">
        <v>256</v>
      </c>
      <c r="C10" s="414">
        <v>53507</v>
      </c>
      <c r="D10" s="415">
        <f>C10/C12*100</f>
        <v>1.867577133933835</v>
      </c>
      <c r="E10" s="414">
        <v>61488</v>
      </c>
      <c r="F10" s="415">
        <f>E10/E12*100</f>
        <v>2.0695462871152164</v>
      </c>
      <c r="G10" s="414">
        <v>68881</v>
      </c>
      <c r="H10" s="415">
        <f>G10/G12*100</f>
        <v>2.1997193546306164</v>
      </c>
      <c r="I10" s="669">
        <f>E10/C10*100</f>
        <v>114.91580540863812</v>
      </c>
      <c r="J10" s="416">
        <f>G10/E10*100</f>
        <v>112.02348425709081</v>
      </c>
    </row>
    <row r="11" spans="2:10" ht="15.75" x14ac:dyDescent="0.25">
      <c r="B11" s="413" t="s">
        <v>257</v>
      </c>
      <c r="C11" s="414">
        <v>2811542</v>
      </c>
      <c r="D11" s="415">
        <f>C11/C12*100</f>
        <v>98.132422866066165</v>
      </c>
      <c r="E11" s="414">
        <v>2909598</v>
      </c>
      <c r="F11" s="415">
        <f>E11/E12*100</f>
        <v>97.930453712884784</v>
      </c>
      <c r="G11" s="414">
        <v>3062473</v>
      </c>
      <c r="H11" s="415">
        <f>G11/G12*100</f>
        <v>97.800280645369384</v>
      </c>
      <c r="I11" s="669">
        <f t="shared" ref="I11:I12" si="0">E11/C11*100</f>
        <v>103.48762351762841</v>
      </c>
      <c r="J11" s="416">
        <f t="shared" ref="J11:J12" si="1">G11/E11*100</f>
        <v>105.25416225884126</v>
      </c>
    </row>
    <row r="12" spans="2:10" ht="16.5" thickBot="1" x14ac:dyDescent="0.3">
      <c r="B12" s="417" t="s">
        <v>258</v>
      </c>
      <c r="C12" s="418">
        <f t="shared" ref="C12:H12" si="2">SUM(C10:C11)</f>
        <v>2865049</v>
      </c>
      <c r="D12" s="419">
        <f t="shared" si="2"/>
        <v>100</v>
      </c>
      <c r="E12" s="418">
        <f t="shared" si="2"/>
        <v>2971086</v>
      </c>
      <c r="F12" s="419">
        <f t="shared" si="2"/>
        <v>100</v>
      </c>
      <c r="G12" s="418">
        <f t="shared" si="2"/>
        <v>3131354</v>
      </c>
      <c r="H12" s="419">
        <f t="shared" si="2"/>
        <v>100</v>
      </c>
      <c r="I12" s="670">
        <f t="shared" si="0"/>
        <v>103.70105362944928</v>
      </c>
      <c r="J12" s="420">
        <f t="shared" si="1"/>
        <v>105.39425651091889</v>
      </c>
    </row>
    <row r="14" spans="2:10" x14ac:dyDescent="0.25">
      <c r="G14" s="358"/>
    </row>
  </sheetData>
  <mergeCells count="5">
    <mergeCell ref="B6:J6"/>
    <mergeCell ref="C7:D7"/>
    <mergeCell ref="E7:F7"/>
    <mergeCell ref="G7:H7"/>
    <mergeCell ref="I7:J7"/>
  </mergeCells>
  <pageMargins left="0.7" right="0.7" top="0.75" bottom="0.75" header="0.3" footer="0.3"/>
  <pageSetup paperSize="9" orientation="portrait" r:id="rId1"/>
  <ignoredErrors>
    <ignoredError sqref="G12 C12 E12" formulaRange="1"/>
  </ignoredError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9"/>
  <sheetViews>
    <sheetView workbookViewId="0">
      <selection activeCell="B15" sqref="B15"/>
    </sheetView>
  </sheetViews>
  <sheetFormatPr defaultRowHeight="15" x14ac:dyDescent="0.25"/>
  <cols>
    <col min="1" max="1" width="9.28515625" customWidth="1"/>
    <col min="2" max="2" width="40.42578125" customWidth="1"/>
    <col min="3" max="3" width="17.7109375" customWidth="1"/>
    <col min="4" max="4" width="13.7109375" customWidth="1"/>
    <col min="5" max="5" width="16.7109375" customWidth="1"/>
    <col min="6" max="6" width="12.5703125" customWidth="1"/>
    <col min="7" max="7" width="13.5703125" customWidth="1"/>
  </cols>
  <sheetData>
    <row r="2" spans="2:9" ht="16.5" thickBot="1" x14ac:dyDescent="0.3">
      <c r="G2" s="405" t="s">
        <v>254</v>
      </c>
    </row>
    <row r="3" spans="2:9" ht="19.899999999999999" customHeight="1" thickBot="1" x14ac:dyDescent="0.3">
      <c r="B3" s="998" t="s">
        <v>488</v>
      </c>
      <c r="C3" s="999"/>
      <c r="D3" s="999"/>
      <c r="E3" s="999"/>
      <c r="F3" s="999"/>
      <c r="G3" s="1000"/>
    </row>
    <row r="4" spans="2:9" ht="16.149999999999999" customHeight="1" thickBot="1" x14ac:dyDescent="0.3">
      <c r="B4" s="980" t="s">
        <v>489</v>
      </c>
      <c r="C4" s="1046" t="s">
        <v>1</v>
      </c>
      <c r="D4" s="982"/>
      <c r="E4" s="1077" t="s">
        <v>132</v>
      </c>
      <c r="F4" s="1077"/>
      <c r="G4" s="776"/>
    </row>
    <row r="5" spans="2:9" ht="16.149999999999999" customHeight="1" thickBot="1" x14ac:dyDescent="0.3">
      <c r="B5" s="1037"/>
      <c r="C5" s="687" t="s">
        <v>259</v>
      </c>
      <c r="D5" s="682" t="s">
        <v>24</v>
      </c>
      <c r="E5" s="687" t="s">
        <v>259</v>
      </c>
      <c r="F5" s="681" t="s">
        <v>24</v>
      </c>
      <c r="G5" s="52" t="s">
        <v>139</v>
      </c>
    </row>
    <row r="6" spans="2:9" ht="16.5" thickBot="1" x14ac:dyDescent="0.3">
      <c r="B6" s="247">
        <v>1</v>
      </c>
      <c r="C6" s="249">
        <v>2</v>
      </c>
      <c r="D6" s="679">
        <v>3</v>
      </c>
      <c r="E6" s="249">
        <v>4</v>
      </c>
      <c r="F6" s="249">
        <v>5</v>
      </c>
      <c r="G6" s="248" t="s">
        <v>89</v>
      </c>
    </row>
    <row r="7" spans="2:9" ht="31.5" x14ac:dyDescent="0.25">
      <c r="B7" s="1245" t="s">
        <v>490</v>
      </c>
      <c r="C7" s="258"/>
      <c r="D7" s="772"/>
      <c r="E7" s="258"/>
      <c r="F7" s="62"/>
      <c r="G7" s="185"/>
    </row>
    <row r="8" spans="2:9" ht="15.75" x14ac:dyDescent="0.25">
      <c r="B8" s="1245" t="s">
        <v>491</v>
      </c>
      <c r="C8" s="773">
        <v>104053</v>
      </c>
      <c r="D8" s="222">
        <f>C8/C19*100</f>
        <v>11.673077980195043</v>
      </c>
      <c r="E8" s="257">
        <v>95143</v>
      </c>
      <c r="F8" s="222">
        <f>E8/E19*100</f>
        <v>10.778230790057695</v>
      </c>
      <c r="G8" s="179">
        <f>E8/C8*100</f>
        <v>91.437056115633368</v>
      </c>
      <c r="I8" s="322"/>
    </row>
    <row r="9" spans="2:9" ht="15.75" x14ac:dyDescent="0.25">
      <c r="B9" s="1245" t="s">
        <v>492</v>
      </c>
      <c r="C9" s="773">
        <v>9089</v>
      </c>
      <c r="D9" s="222">
        <f>C9/C19*100</f>
        <v>1.0196400465339082</v>
      </c>
      <c r="E9" s="257">
        <v>9229</v>
      </c>
      <c r="F9" s="222">
        <f>E9/E19*100</f>
        <v>1.0455030003409864</v>
      </c>
      <c r="G9" s="179">
        <f>E9/C9*100</f>
        <v>101.54032346792827</v>
      </c>
    </row>
    <row r="10" spans="2:9" ht="15.75" x14ac:dyDescent="0.25">
      <c r="B10" s="1245" t="s">
        <v>493</v>
      </c>
      <c r="C10" s="773">
        <v>16911</v>
      </c>
      <c r="D10" s="222">
        <f>C10/C19*100</f>
        <v>1.8971430109951504</v>
      </c>
      <c r="E10" s="257">
        <v>26296</v>
      </c>
      <c r="F10" s="222">
        <f>E10/E19*100</f>
        <v>2.9789302087947318</v>
      </c>
      <c r="G10" s="179">
        <f>E10/C10*100</f>
        <v>155.49642244692802</v>
      </c>
    </row>
    <row r="11" spans="2:9" ht="15.75" x14ac:dyDescent="0.25">
      <c r="B11" s="1265" t="s">
        <v>481</v>
      </c>
      <c r="C11" s="774">
        <f>SUM(C8:C10)</f>
        <v>130053</v>
      </c>
      <c r="D11" s="275">
        <f>C11/C19*100</f>
        <v>14.589861037724102</v>
      </c>
      <c r="E11" s="255">
        <f>SUM(E8:E10)</f>
        <v>130668</v>
      </c>
      <c r="F11" s="275">
        <f>E11/E19*100</f>
        <v>14.802663999193413</v>
      </c>
      <c r="G11" s="276">
        <f>E11/C11*100</f>
        <v>100.47288413185393</v>
      </c>
    </row>
    <row r="12" spans="2:9" ht="15.75" x14ac:dyDescent="0.25">
      <c r="B12" s="1245" t="s">
        <v>494</v>
      </c>
      <c r="C12" s="774"/>
      <c r="D12" s="222"/>
      <c r="E12" s="255"/>
      <c r="F12" s="222"/>
      <c r="G12" s="179"/>
    </row>
    <row r="13" spans="2:9" ht="47.25" x14ac:dyDescent="0.25">
      <c r="B13" s="1245" t="s">
        <v>495</v>
      </c>
      <c r="C13" s="773">
        <v>108662</v>
      </c>
      <c r="D13" s="222">
        <f>C13/C19*100</f>
        <v>12.190133869123944</v>
      </c>
      <c r="E13" s="257">
        <v>77315</v>
      </c>
      <c r="F13" s="222">
        <f>E13/E19*100</f>
        <v>8.7585940482569473</v>
      </c>
      <c r="G13" s="179">
        <f t="shared" ref="G13:G19" si="0">E13/C13*100</f>
        <v>71.151828606136462</v>
      </c>
      <c r="I13" s="322"/>
    </row>
    <row r="14" spans="2:9" ht="15.75" x14ac:dyDescent="0.25">
      <c r="B14" s="1245" t="s">
        <v>496</v>
      </c>
      <c r="C14" s="773">
        <v>256407</v>
      </c>
      <c r="D14" s="222">
        <f>C14/C19*100</f>
        <v>28.76475359353282</v>
      </c>
      <c r="E14" s="257">
        <v>260389</v>
      </c>
      <c r="F14" s="222">
        <f>E14/E19*100</f>
        <v>29.49804754098918</v>
      </c>
      <c r="G14" s="179">
        <f t="shared" si="0"/>
        <v>101.55299972309648</v>
      </c>
      <c r="I14" s="322"/>
    </row>
    <row r="15" spans="2:9" ht="15" customHeight="1" x14ac:dyDescent="0.25">
      <c r="B15" s="1245" t="s">
        <v>497</v>
      </c>
      <c r="C15" s="773">
        <v>153348</v>
      </c>
      <c r="D15" s="222">
        <f>C15/C19*100</f>
        <v>17.203186473306388</v>
      </c>
      <c r="E15" s="257">
        <v>160432</v>
      </c>
      <c r="F15" s="222">
        <f>E15/E19*100</f>
        <v>18.174464985448601</v>
      </c>
      <c r="G15" s="179">
        <f t="shared" si="0"/>
        <v>104.61955812922241</v>
      </c>
      <c r="I15" s="322"/>
    </row>
    <row r="16" spans="2:9" ht="15.75" x14ac:dyDescent="0.25">
      <c r="B16" s="1245" t="s">
        <v>498</v>
      </c>
      <c r="C16" s="773">
        <v>126140</v>
      </c>
      <c r="D16" s="222">
        <f>C16/C19*100</f>
        <v>14.150885187565979</v>
      </c>
      <c r="E16" s="257">
        <v>139986</v>
      </c>
      <c r="F16" s="222">
        <f>E16/E19*100</f>
        <v>15.858249323408097</v>
      </c>
      <c r="G16" s="179">
        <f t="shared" si="0"/>
        <v>110.97669256381796</v>
      </c>
      <c r="I16" s="322"/>
    </row>
    <row r="17" spans="2:9" ht="15.75" x14ac:dyDescent="0.25">
      <c r="B17" s="1245" t="s">
        <v>499</v>
      </c>
      <c r="C17" s="773">
        <v>116783</v>
      </c>
      <c r="D17" s="222">
        <f>C17/C19*100</f>
        <v>13.101179838746772</v>
      </c>
      <c r="E17" s="257">
        <v>113943</v>
      </c>
      <c r="F17" s="222">
        <f>E17/E19*100</f>
        <v>12.907980102703762</v>
      </c>
      <c r="G17" s="179">
        <f t="shared" si="0"/>
        <v>97.568139198342223</v>
      </c>
      <c r="I17" s="322"/>
    </row>
    <row r="18" spans="2:9" ht="15.75" x14ac:dyDescent="0.25">
      <c r="B18" s="1265" t="s">
        <v>486</v>
      </c>
      <c r="C18" s="774">
        <f>SUM(C13:C17)</f>
        <v>761340</v>
      </c>
      <c r="D18" s="275">
        <f>C18/C19*100</f>
        <v>85.410138962275894</v>
      </c>
      <c r="E18" s="255">
        <f>SUM(E13:E17)</f>
        <v>752065</v>
      </c>
      <c r="F18" s="275">
        <f>E18/E19*100</f>
        <v>85.197336000806587</v>
      </c>
      <c r="G18" s="276">
        <f t="shared" si="0"/>
        <v>98.781753224577713</v>
      </c>
      <c r="I18" s="322"/>
    </row>
    <row r="19" spans="2:9" ht="16.5" thickBot="1" x14ac:dyDescent="0.3">
      <c r="B19" s="919" t="s">
        <v>500</v>
      </c>
      <c r="C19" s="775">
        <f>C11+C18</f>
        <v>891393</v>
      </c>
      <c r="D19" s="223">
        <f>D11+D18</f>
        <v>100</v>
      </c>
      <c r="E19" s="256">
        <f>E11+E18</f>
        <v>882733</v>
      </c>
      <c r="F19" s="223">
        <f>F11+F18</f>
        <v>100</v>
      </c>
      <c r="G19" s="277">
        <f t="shared" si="0"/>
        <v>99.028486873915327</v>
      </c>
      <c r="I19" s="322"/>
    </row>
  </sheetData>
  <mergeCells count="4">
    <mergeCell ref="B3:G3"/>
    <mergeCell ref="B4:B5"/>
    <mergeCell ref="C4:D4"/>
    <mergeCell ref="E4:F4"/>
  </mergeCells>
  <pageMargins left="0.7" right="0.7" top="0.75" bottom="0.75" header="0.3" footer="0.3"/>
  <pageSetup orientation="landscape" r:id="rId1"/>
  <ignoredErrors>
    <ignoredError sqref="D11:E11 D18:E18" formula="1"/>
  </ignoredError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E25"/>
  <sheetViews>
    <sheetView topLeftCell="A13" workbookViewId="0">
      <selection activeCell="B28" sqref="B28"/>
    </sheetView>
  </sheetViews>
  <sheetFormatPr defaultRowHeight="15" x14ac:dyDescent="0.25"/>
  <cols>
    <col min="2" max="2" width="44.28515625" customWidth="1"/>
    <col min="3" max="3" width="18" customWidth="1"/>
    <col min="4" max="4" width="17.5703125" customWidth="1"/>
    <col min="5" max="5" width="18.28515625" customWidth="1"/>
  </cols>
  <sheetData>
    <row r="3" spans="2:5" ht="15.75" x14ac:dyDescent="0.25">
      <c r="B3" s="53"/>
      <c r="C3" s="5"/>
      <c r="D3" s="5"/>
      <c r="E3" s="152"/>
    </row>
    <row r="4" spans="2:5" ht="15.75" x14ac:dyDescent="0.25">
      <c r="E4" s="152"/>
    </row>
    <row r="5" spans="2:5" ht="16.5" thickBot="1" x14ac:dyDescent="0.3">
      <c r="E5" s="152" t="s">
        <v>501</v>
      </c>
    </row>
    <row r="6" spans="2:5" ht="19.899999999999999" customHeight="1" thickTop="1" thickBot="1" x14ac:dyDescent="0.3">
      <c r="B6" s="1078" t="s">
        <v>502</v>
      </c>
      <c r="C6" s="1079"/>
      <c r="D6" s="1079"/>
      <c r="E6" s="1080"/>
    </row>
    <row r="7" spans="2:5" ht="19.899999999999999" customHeight="1" thickBot="1" x14ac:dyDescent="0.3">
      <c r="B7" s="326"/>
      <c r="C7" s="338" t="s">
        <v>152</v>
      </c>
      <c r="D7" s="338" t="s">
        <v>153</v>
      </c>
      <c r="E7" s="327" t="s">
        <v>154</v>
      </c>
    </row>
    <row r="8" spans="2:5" ht="15.75" x14ac:dyDescent="0.25">
      <c r="B8" s="1277" t="s">
        <v>503</v>
      </c>
      <c r="C8" s="330">
        <v>239973</v>
      </c>
      <c r="D8" s="330">
        <v>256236</v>
      </c>
      <c r="E8" s="329">
        <v>273889</v>
      </c>
    </row>
    <row r="9" spans="2:5" ht="15.75" x14ac:dyDescent="0.25">
      <c r="B9" s="1278" t="s">
        <v>504</v>
      </c>
      <c r="C9" s="331">
        <v>19191177</v>
      </c>
      <c r="D9" s="331">
        <v>21103672</v>
      </c>
      <c r="E9" s="329">
        <v>23250003</v>
      </c>
    </row>
    <row r="10" spans="2:5" ht="15.75" x14ac:dyDescent="0.25">
      <c r="B10" s="1278" t="s">
        <v>505</v>
      </c>
      <c r="C10" s="331">
        <v>2830403</v>
      </c>
      <c r="D10" s="331">
        <v>2924229</v>
      </c>
      <c r="E10" s="329">
        <v>3111657</v>
      </c>
    </row>
    <row r="11" spans="2:5" ht="15.75" x14ac:dyDescent="0.25">
      <c r="B11" s="1278" t="s">
        <v>506</v>
      </c>
      <c r="C11" s="331">
        <v>1026103</v>
      </c>
      <c r="D11" s="331">
        <v>1051108</v>
      </c>
      <c r="E11" s="329">
        <v>1070879</v>
      </c>
    </row>
    <row r="12" spans="2:5" ht="15.75" x14ac:dyDescent="0.25">
      <c r="B12" s="1278" t="s">
        <v>507</v>
      </c>
      <c r="C12" s="331">
        <v>604563</v>
      </c>
      <c r="D12" s="331">
        <v>611313</v>
      </c>
      <c r="E12" s="329">
        <v>603064</v>
      </c>
    </row>
    <row r="13" spans="2:5" ht="15.75" x14ac:dyDescent="0.25">
      <c r="B13" s="1278" t="s">
        <v>508</v>
      </c>
      <c r="C13" s="331">
        <v>421540</v>
      </c>
      <c r="D13" s="331">
        <v>439795</v>
      </c>
      <c r="E13" s="329">
        <v>467815</v>
      </c>
    </row>
    <row r="14" spans="2:5" ht="15.75" x14ac:dyDescent="0.25">
      <c r="B14" s="1278" t="s">
        <v>509</v>
      </c>
      <c r="C14" s="331">
        <v>527472</v>
      </c>
      <c r="D14" s="331">
        <v>526538</v>
      </c>
      <c r="E14" s="329">
        <v>534764</v>
      </c>
    </row>
    <row r="15" spans="2:5" ht="15.75" x14ac:dyDescent="0.25">
      <c r="B15" s="1278" t="s">
        <v>510</v>
      </c>
      <c r="C15" s="331">
        <v>226170</v>
      </c>
      <c r="D15" s="331">
        <v>234802</v>
      </c>
      <c r="E15" s="329">
        <v>217301</v>
      </c>
    </row>
    <row r="16" spans="2:5" ht="15.75" x14ac:dyDescent="0.25">
      <c r="B16" s="1278" t="s">
        <v>511</v>
      </c>
      <c r="C16" s="331">
        <v>114096</v>
      </c>
      <c r="D16" s="331">
        <v>126140</v>
      </c>
      <c r="E16" s="329">
        <v>139986</v>
      </c>
    </row>
    <row r="17" spans="2:5" ht="15.75" x14ac:dyDescent="0.25">
      <c r="B17" s="1278"/>
      <c r="C17" s="331"/>
      <c r="D17" s="331"/>
      <c r="E17" s="329"/>
    </row>
    <row r="18" spans="2:5" ht="15.75" x14ac:dyDescent="0.25">
      <c r="B18" s="1278" t="s">
        <v>512</v>
      </c>
      <c r="C18" s="332">
        <v>1.3</v>
      </c>
      <c r="D18" s="332">
        <v>1.2</v>
      </c>
      <c r="E18" s="333">
        <v>1.2</v>
      </c>
    </row>
    <row r="19" spans="2:5" ht="15.75" x14ac:dyDescent="0.25">
      <c r="B19" s="1278" t="s">
        <v>513</v>
      </c>
      <c r="C19" s="334">
        <v>8.5</v>
      </c>
      <c r="D19" s="334">
        <v>8.8000000000000007</v>
      </c>
      <c r="E19" s="333">
        <v>8.8000000000000007</v>
      </c>
    </row>
    <row r="20" spans="2:5" ht="15.75" x14ac:dyDescent="0.25">
      <c r="B20" s="1278" t="s">
        <v>514</v>
      </c>
      <c r="C20" s="332">
        <v>5.4</v>
      </c>
      <c r="D20" s="332">
        <v>5</v>
      </c>
      <c r="E20" s="335">
        <v>4.5999999999999996</v>
      </c>
    </row>
    <row r="21" spans="2:5" ht="15.75" x14ac:dyDescent="0.25">
      <c r="B21" s="94" t="s">
        <v>515</v>
      </c>
      <c r="C21" s="332">
        <v>3.2</v>
      </c>
      <c r="D21" s="332">
        <v>2.9</v>
      </c>
      <c r="E21" s="335">
        <v>2.6</v>
      </c>
    </row>
    <row r="22" spans="2:5" ht="47.25" x14ac:dyDescent="0.25">
      <c r="B22" s="94" t="s">
        <v>516</v>
      </c>
      <c r="C22" s="334">
        <v>3.1</v>
      </c>
      <c r="D22" s="334">
        <v>2.9</v>
      </c>
      <c r="E22" s="333">
        <v>2.7</v>
      </c>
    </row>
    <row r="23" spans="2:5" ht="32.25" thickBot="1" x14ac:dyDescent="0.3">
      <c r="B23" s="95" t="s">
        <v>517</v>
      </c>
      <c r="C23" s="336">
        <v>57.8</v>
      </c>
      <c r="D23" s="336">
        <v>56.9</v>
      </c>
      <c r="E23" s="337">
        <v>57.5</v>
      </c>
    </row>
    <row r="24" spans="2:5" x14ac:dyDescent="0.25">
      <c r="B24" s="339" t="s">
        <v>518</v>
      </c>
    </row>
    <row r="25" spans="2:5" x14ac:dyDescent="0.25">
      <c r="B25" s="339" t="s">
        <v>519</v>
      </c>
    </row>
  </sheetData>
  <mergeCells count="1">
    <mergeCell ref="B6:E6"/>
  </mergeCell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F11"/>
  <sheetViews>
    <sheetView workbookViewId="0">
      <selection activeCell="B18" sqref="B18"/>
    </sheetView>
  </sheetViews>
  <sheetFormatPr defaultRowHeight="15" x14ac:dyDescent="0.25"/>
  <cols>
    <col min="2" max="2" width="30.28515625" customWidth="1"/>
    <col min="3" max="3" width="17.28515625" customWidth="1"/>
    <col min="4" max="5" width="18.28515625" customWidth="1"/>
  </cols>
  <sheetData>
    <row r="3" spans="2:6" ht="16.5" thickBot="1" x14ac:dyDescent="0.3">
      <c r="B3" s="28"/>
      <c r="C3" s="5"/>
      <c r="D3" s="5"/>
      <c r="E3" s="405" t="s">
        <v>254</v>
      </c>
      <c r="F3" s="5"/>
    </row>
    <row r="4" spans="2:6" ht="19.899999999999999" customHeight="1" thickBot="1" x14ac:dyDescent="0.3">
      <c r="B4" s="977" t="s">
        <v>520</v>
      </c>
      <c r="C4" s="978"/>
      <c r="D4" s="978"/>
      <c r="E4" s="979"/>
      <c r="F4" s="20"/>
    </row>
    <row r="5" spans="2:6" x14ac:dyDescent="0.25">
      <c r="B5" s="980" t="s">
        <v>278</v>
      </c>
      <c r="C5" s="980" t="s">
        <v>1</v>
      </c>
      <c r="D5" s="980" t="s">
        <v>132</v>
      </c>
      <c r="E5" s="980" t="s">
        <v>2</v>
      </c>
      <c r="F5" s="1081"/>
    </row>
    <row r="6" spans="2:6" x14ac:dyDescent="0.25">
      <c r="B6" s="1037"/>
      <c r="C6" s="1037"/>
      <c r="D6" s="1037"/>
      <c r="E6" s="1037"/>
      <c r="F6" s="1081"/>
    </row>
    <row r="7" spans="2:6" ht="3" customHeight="1" thickBot="1" x14ac:dyDescent="0.3">
      <c r="B7" s="981"/>
      <c r="C7" s="981"/>
      <c r="D7" s="981"/>
      <c r="E7" s="981"/>
      <c r="F7" s="20"/>
    </row>
    <row r="8" spans="2:6" ht="16.5" thickBot="1" x14ac:dyDescent="0.3">
      <c r="B8" s="31">
        <v>1</v>
      </c>
      <c r="C8" s="133">
        <v>2</v>
      </c>
      <c r="D8" s="133">
        <v>3</v>
      </c>
      <c r="E8" s="133" t="s">
        <v>90</v>
      </c>
      <c r="F8" s="20"/>
    </row>
    <row r="9" spans="2:6" ht="16.5" thickBot="1" x14ac:dyDescent="0.3">
      <c r="B9" s="640" t="s">
        <v>521</v>
      </c>
      <c r="C9" s="104">
        <v>4325281</v>
      </c>
      <c r="D9" s="105">
        <v>4617579</v>
      </c>
      <c r="E9" s="226">
        <f>D9/C9*100</f>
        <v>106.75789619217804</v>
      </c>
      <c r="F9" s="20"/>
    </row>
    <row r="10" spans="2:6" ht="16.5" thickBot="1" x14ac:dyDescent="0.3">
      <c r="B10" s="640" t="s">
        <v>522</v>
      </c>
      <c r="C10" s="102">
        <v>1392629</v>
      </c>
      <c r="D10" s="103">
        <v>1614247</v>
      </c>
      <c r="E10" s="226">
        <f>D10/C10*100</f>
        <v>115.91364247046414</v>
      </c>
      <c r="F10" s="20"/>
    </row>
    <row r="11" spans="2:6" ht="16.5" thickBot="1" x14ac:dyDescent="0.3">
      <c r="B11" s="169" t="s">
        <v>91</v>
      </c>
      <c r="C11" s="170">
        <f>C9/C10</f>
        <v>3.1058386691645801</v>
      </c>
      <c r="D11" s="171">
        <f>D9/D10</f>
        <v>2.8605157698914727</v>
      </c>
      <c r="E11" s="278">
        <f>D11/C11*100</f>
        <v>92.101234951167143</v>
      </c>
      <c r="F11" s="20"/>
    </row>
  </sheetData>
  <mergeCells count="6">
    <mergeCell ref="F5:F6"/>
    <mergeCell ref="B4:E4"/>
    <mergeCell ref="B5:B7"/>
    <mergeCell ref="C5:C7"/>
    <mergeCell ref="D5:D7"/>
    <mergeCell ref="E5:E7"/>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4"/>
  <sheetViews>
    <sheetView workbookViewId="0">
      <selection activeCell="B18" sqref="B18"/>
    </sheetView>
  </sheetViews>
  <sheetFormatPr defaultRowHeight="15" x14ac:dyDescent="0.25"/>
  <cols>
    <col min="2" max="2" width="40" customWidth="1"/>
    <col min="3" max="3" width="17.28515625" customWidth="1"/>
    <col min="4" max="4" width="13.7109375" customWidth="1"/>
    <col min="5" max="5" width="17.7109375" customWidth="1"/>
    <col min="6" max="6" width="13" customWidth="1"/>
    <col min="7" max="7" width="15.5703125" customWidth="1"/>
    <col min="8" max="8" width="13.7109375" customWidth="1"/>
    <col min="9" max="9" width="11.42578125" customWidth="1"/>
    <col min="10" max="10" width="10.7109375" customWidth="1"/>
  </cols>
  <sheetData>
    <row r="2" spans="2:10" ht="16.5" thickBot="1" x14ac:dyDescent="0.3">
      <c r="J2" s="405" t="s">
        <v>254</v>
      </c>
    </row>
    <row r="3" spans="2:10" ht="19.899999999999999" customHeight="1" thickBot="1" x14ac:dyDescent="0.3">
      <c r="B3" s="977" t="s">
        <v>523</v>
      </c>
      <c r="C3" s="978"/>
      <c r="D3" s="978"/>
      <c r="E3" s="978"/>
      <c r="F3" s="978"/>
      <c r="G3" s="978"/>
      <c r="H3" s="978"/>
      <c r="I3" s="978"/>
      <c r="J3" s="979"/>
    </row>
    <row r="4" spans="2:10" ht="16.5" thickBot="1" x14ac:dyDescent="0.3">
      <c r="B4" s="980" t="s">
        <v>290</v>
      </c>
      <c r="C4" s="982" t="s">
        <v>0</v>
      </c>
      <c r="D4" s="982"/>
      <c r="E4" s="982" t="s">
        <v>1</v>
      </c>
      <c r="F4" s="982"/>
      <c r="G4" s="982" t="s">
        <v>132</v>
      </c>
      <c r="H4" s="982"/>
      <c r="I4" s="995" t="s">
        <v>139</v>
      </c>
      <c r="J4" s="996"/>
    </row>
    <row r="5" spans="2:10" ht="16.5" thickBot="1" x14ac:dyDescent="0.3">
      <c r="B5" s="981"/>
      <c r="C5" s="251" t="s">
        <v>259</v>
      </c>
      <c r="D5" s="249" t="s">
        <v>260</v>
      </c>
      <c r="E5" s="915" t="s">
        <v>259</v>
      </c>
      <c r="F5" s="909" t="s">
        <v>260</v>
      </c>
      <c r="G5" s="915" t="s">
        <v>259</v>
      </c>
      <c r="H5" s="909" t="s">
        <v>260</v>
      </c>
      <c r="I5" s="1023"/>
      <c r="J5" s="1024"/>
    </row>
    <row r="6" spans="2:10" ht="16.5" thickBot="1" x14ac:dyDescent="0.3">
      <c r="B6" s="253">
        <v>1</v>
      </c>
      <c r="C6" s="31">
        <v>2</v>
      </c>
      <c r="D6" s="251">
        <v>3</v>
      </c>
      <c r="E6" s="31">
        <v>4</v>
      </c>
      <c r="F6" s="251">
        <v>5</v>
      </c>
      <c r="G6" s="31">
        <v>6</v>
      </c>
      <c r="H6" s="31">
        <v>7</v>
      </c>
      <c r="I6" s="251" t="s">
        <v>9</v>
      </c>
      <c r="J6" s="31" t="s">
        <v>62</v>
      </c>
    </row>
    <row r="7" spans="2:10" ht="19.899999999999999" customHeight="1" x14ac:dyDescent="0.25">
      <c r="B7" s="1253" t="s">
        <v>524</v>
      </c>
      <c r="C7" s="187">
        <v>9227317</v>
      </c>
      <c r="D7" s="269">
        <f>C7/C$14*100</f>
        <v>58.346371289588816</v>
      </c>
      <c r="E7" s="187">
        <v>10562758</v>
      </c>
      <c r="F7" s="269">
        <f>E7/E$14*100</f>
        <v>59.999862536217016</v>
      </c>
      <c r="G7" s="187">
        <v>11196133</v>
      </c>
      <c r="H7" s="269">
        <f>G7/G14*100</f>
        <v>57.669534622273666</v>
      </c>
      <c r="I7" s="282">
        <f>E7/C7*100</f>
        <v>114.47269016551616</v>
      </c>
      <c r="J7" s="267">
        <f>G7/E7*100</f>
        <v>105.99630323822622</v>
      </c>
    </row>
    <row r="8" spans="2:10" ht="19.899999999999999" customHeight="1" x14ac:dyDescent="0.25">
      <c r="B8" s="1253" t="s">
        <v>525</v>
      </c>
      <c r="C8" s="187">
        <v>988235</v>
      </c>
      <c r="D8" s="269">
        <f t="shared" ref="D8:D13" si="0">C8/C$14*100</f>
        <v>6.2488290183773696</v>
      </c>
      <c r="E8" s="187">
        <v>1058414</v>
      </c>
      <c r="F8" s="269">
        <f t="shared" ref="F8:F13" si="1">E8/E$14*100</f>
        <v>6.0121319172897456</v>
      </c>
      <c r="G8" s="187">
        <v>855191</v>
      </c>
      <c r="H8" s="269">
        <f>G8/G14*100</f>
        <v>4.404955441593704</v>
      </c>
      <c r="I8" s="282">
        <f t="shared" ref="I8:I14" si="2">E8/C8*100</f>
        <v>107.10144854209777</v>
      </c>
      <c r="J8" s="267">
        <f t="shared" ref="J8:J14" si="3">G8/E8*100</f>
        <v>80.799290258821216</v>
      </c>
    </row>
    <row r="9" spans="2:10" ht="19.899999999999999" customHeight="1" thickBot="1" x14ac:dyDescent="0.3">
      <c r="B9" s="1253" t="s">
        <v>526</v>
      </c>
      <c r="C9" s="187">
        <v>2144316</v>
      </c>
      <c r="D9" s="269">
        <f t="shared" si="0"/>
        <v>13.5589855098948</v>
      </c>
      <c r="E9" s="187">
        <v>2616873</v>
      </c>
      <c r="F9" s="269">
        <f t="shared" si="1"/>
        <v>14.864680254412516</v>
      </c>
      <c r="G9" s="187">
        <v>3175998</v>
      </c>
      <c r="H9" s="269">
        <f>G9/G14*100</f>
        <v>16.359070280897157</v>
      </c>
      <c r="I9" s="282">
        <f t="shared" si="2"/>
        <v>122.03765676327556</v>
      </c>
      <c r="J9" s="267">
        <f t="shared" si="3"/>
        <v>121.36614959915899</v>
      </c>
    </row>
    <row r="10" spans="2:10" ht="19.899999999999999" customHeight="1" thickBot="1" x14ac:dyDescent="0.3">
      <c r="B10" s="1247" t="s">
        <v>527</v>
      </c>
      <c r="C10" s="64">
        <f>SUM(C7:C9)</f>
        <v>12359868</v>
      </c>
      <c r="D10" s="778">
        <f t="shared" si="0"/>
        <v>78.154185817860991</v>
      </c>
      <c r="E10" s="64">
        <f>SUM(E7:E9)</f>
        <v>14238045</v>
      </c>
      <c r="F10" s="779">
        <f t="shared" si="1"/>
        <v>80.876674707919278</v>
      </c>
      <c r="G10" s="64">
        <f>SUM(G7:G9)</f>
        <v>15227322</v>
      </c>
      <c r="H10" s="280">
        <f>G10/G14*100</f>
        <v>78.43356034476453</v>
      </c>
      <c r="I10" s="285">
        <f t="shared" si="2"/>
        <v>115.19576908102903</v>
      </c>
      <c r="J10" s="286">
        <f t="shared" si="3"/>
        <v>106.94812384705905</v>
      </c>
    </row>
    <row r="11" spans="2:10" ht="19.899999999999999" customHeight="1" x14ac:dyDescent="0.25">
      <c r="B11" s="1253" t="s">
        <v>528</v>
      </c>
      <c r="C11" s="187">
        <v>3280639</v>
      </c>
      <c r="D11" s="269">
        <f t="shared" si="0"/>
        <v>20.744207786630216</v>
      </c>
      <c r="E11" s="187">
        <v>3193809</v>
      </c>
      <c r="F11" s="269">
        <f t="shared" si="1"/>
        <v>18.141862283215495</v>
      </c>
      <c r="G11" s="187">
        <v>3983643</v>
      </c>
      <c r="H11" s="269">
        <f>G11/G14*100</f>
        <v>20.519123693089224</v>
      </c>
      <c r="I11" s="282">
        <f t="shared" si="2"/>
        <v>97.353259532670307</v>
      </c>
      <c r="J11" s="267">
        <f t="shared" si="3"/>
        <v>124.73015762683366</v>
      </c>
    </row>
    <row r="12" spans="2:10" ht="19.899999999999999" customHeight="1" thickBot="1" x14ac:dyDescent="0.3">
      <c r="B12" s="1253" t="s">
        <v>529</v>
      </c>
      <c r="C12" s="187">
        <v>174216</v>
      </c>
      <c r="D12" s="269">
        <f t="shared" si="0"/>
        <v>1.1016063955087927</v>
      </c>
      <c r="E12" s="187">
        <v>172783</v>
      </c>
      <c r="F12" s="269">
        <f t="shared" si="1"/>
        <v>0.9814630088652212</v>
      </c>
      <c r="G12" s="187">
        <v>203329</v>
      </c>
      <c r="H12" s="269">
        <f>G12/G14*100</f>
        <v>1.0473159621462413</v>
      </c>
      <c r="I12" s="282">
        <f t="shared" si="2"/>
        <v>99.177457868393262</v>
      </c>
      <c r="J12" s="267">
        <f t="shared" si="3"/>
        <v>117.67882256934999</v>
      </c>
    </row>
    <row r="13" spans="2:10" ht="19.899999999999999" customHeight="1" thickBot="1" x14ac:dyDescent="0.3">
      <c r="B13" s="1247" t="s">
        <v>530</v>
      </c>
      <c r="C13" s="64">
        <f>SUM(C11:C12)</f>
        <v>3454855</v>
      </c>
      <c r="D13" s="778">
        <f t="shared" si="0"/>
        <v>21.845814182139012</v>
      </c>
      <c r="E13" s="64">
        <f>SUM(E11:E12)</f>
        <v>3366592</v>
      </c>
      <c r="F13" s="779">
        <f t="shared" si="1"/>
        <v>19.123325292080718</v>
      </c>
      <c r="G13" s="64">
        <f>SUM(G11:G12)</f>
        <v>4186972</v>
      </c>
      <c r="H13" s="280">
        <f>G13/G14*100</f>
        <v>21.566439655235467</v>
      </c>
      <c r="I13" s="285">
        <f t="shared" si="2"/>
        <v>97.445247340337005</v>
      </c>
      <c r="J13" s="286">
        <f t="shared" si="3"/>
        <v>124.36826321692681</v>
      </c>
    </row>
    <row r="14" spans="2:10" ht="19.899999999999999" customHeight="1" thickBot="1" x14ac:dyDescent="0.3">
      <c r="B14" s="919" t="s">
        <v>531</v>
      </c>
      <c r="C14" s="252">
        <f t="shared" ref="C14:H14" si="4">C10+C13</f>
        <v>15814723</v>
      </c>
      <c r="D14" s="777">
        <f t="shared" si="4"/>
        <v>100</v>
      </c>
      <c r="E14" s="252">
        <f t="shared" si="4"/>
        <v>17604637</v>
      </c>
      <c r="F14" s="251">
        <f t="shared" si="4"/>
        <v>100</v>
      </c>
      <c r="G14" s="252">
        <f t="shared" si="4"/>
        <v>19414294</v>
      </c>
      <c r="H14" s="777">
        <f t="shared" si="4"/>
        <v>100</v>
      </c>
      <c r="I14" s="284">
        <f t="shared" si="2"/>
        <v>111.31802308519725</v>
      </c>
      <c r="J14" s="270">
        <f t="shared" si="3"/>
        <v>110.27943376509268</v>
      </c>
    </row>
  </sheetData>
  <mergeCells count="6">
    <mergeCell ref="B3:J3"/>
    <mergeCell ref="B4:B5"/>
    <mergeCell ref="C4:D4"/>
    <mergeCell ref="E4:F4"/>
    <mergeCell ref="G4:H4"/>
    <mergeCell ref="I4:J5"/>
  </mergeCells>
  <pageMargins left="0.7" right="0.7" top="0.75" bottom="0.75" header="0.3" footer="0.3"/>
  <ignoredErrors>
    <ignoredError sqref="H15" numberStoredAsText="1"/>
    <ignoredError sqref="G10 C10" formulaRange="1"/>
    <ignoredError sqref="D10 D13:F13 F10" formula="1"/>
    <ignoredError sqref="E10" formula="1" formulaRange="1"/>
  </ignoredError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F16"/>
  <sheetViews>
    <sheetView topLeftCell="A2" workbookViewId="0">
      <selection activeCell="B10" sqref="B10"/>
    </sheetView>
  </sheetViews>
  <sheetFormatPr defaultRowHeight="15" x14ac:dyDescent="0.25"/>
  <cols>
    <col min="2" max="2" width="53.7109375" customWidth="1"/>
    <col min="3" max="3" width="20.42578125" customWidth="1"/>
    <col min="4" max="4" width="22.7109375" customWidth="1"/>
    <col min="5" max="5" width="22.5703125" customWidth="1"/>
  </cols>
  <sheetData>
    <row r="3" spans="2:6" ht="16.5" thickBot="1" x14ac:dyDescent="0.3">
      <c r="C3" s="5"/>
      <c r="D3" s="5"/>
      <c r="E3" s="154" t="s">
        <v>183</v>
      </c>
    </row>
    <row r="4" spans="2:6" ht="19.899999999999999" customHeight="1" thickBot="1" x14ac:dyDescent="0.3">
      <c r="B4" s="1018" t="s">
        <v>532</v>
      </c>
      <c r="C4" s="1036"/>
      <c r="D4" s="1019"/>
      <c r="E4" s="1082"/>
    </row>
    <row r="5" spans="2:6" ht="17.25" thickTop="1" thickBot="1" x14ac:dyDescent="0.3">
      <c r="B5" s="31" t="s">
        <v>533</v>
      </c>
      <c r="C5" s="139" t="s">
        <v>0</v>
      </c>
      <c r="D5" s="31" t="s">
        <v>1</v>
      </c>
      <c r="E5" s="140" t="s">
        <v>132</v>
      </c>
    </row>
    <row r="6" spans="2:6" ht="16.5" thickBot="1" x14ac:dyDescent="0.3">
      <c r="B6" s="136">
        <v>1</v>
      </c>
      <c r="C6" s="138">
        <v>2</v>
      </c>
      <c r="D6" s="138">
        <v>3</v>
      </c>
      <c r="E6" s="137">
        <v>4</v>
      </c>
    </row>
    <row r="7" spans="2:6" ht="15.75" x14ac:dyDescent="0.25">
      <c r="B7" s="191" t="s">
        <v>534</v>
      </c>
      <c r="C7" s="70" t="s">
        <v>93</v>
      </c>
      <c r="D7" s="70" t="s">
        <v>94</v>
      </c>
      <c r="E7" s="168">
        <v>31.9</v>
      </c>
    </row>
    <row r="8" spans="2:6" ht="15.75" x14ac:dyDescent="0.25">
      <c r="B8" s="1279" t="s">
        <v>536</v>
      </c>
      <c r="C8" s="65" t="s">
        <v>95</v>
      </c>
      <c r="D8" s="65" t="s">
        <v>96</v>
      </c>
      <c r="E8" s="182">
        <v>49.2</v>
      </c>
    </row>
    <row r="9" spans="2:6" ht="15.75" x14ac:dyDescent="0.25">
      <c r="B9" s="1279" t="s">
        <v>537</v>
      </c>
      <c r="C9" s="65" t="s">
        <v>97</v>
      </c>
      <c r="D9" s="65" t="s">
        <v>98</v>
      </c>
      <c r="E9" s="182">
        <v>75.400000000000006</v>
      </c>
    </row>
    <row r="10" spans="2:6" ht="15.75" x14ac:dyDescent="0.25">
      <c r="B10" s="203" t="s">
        <v>538</v>
      </c>
      <c r="C10" s="65" t="s">
        <v>79</v>
      </c>
      <c r="D10" s="65" t="s">
        <v>99</v>
      </c>
      <c r="E10" s="182">
        <v>75.099999999999994</v>
      </c>
    </row>
    <row r="11" spans="2:6" ht="32.25" thickBot="1" x14ac:dyDescent="0.3">
      <c r="B11" s="204" t="s">
        <v>540</v>
      </c>
      <c r="C11" s="205" t="s">
        <v>92</v>
      </c>
      <c r="D11" s="205" t="s">
        <v>100</v>
      </c>
      <c r="E11" s="206">
        <v>74.400000000000006</v>
      </c>
    </row>
    <row r="12" spans="2:6" ht="15.75" x14ac:dyDescent="0.25">
      <c r="B12" s="5"/>
      <c r="C12" s="5"/>
      <c r="D12" s="5"/>
      <c r="E12" s="5"/>
    </row>
    <row r="13" spans="2:6" ht="15.75" x14ac:dyDescent="0.25">
      <c r="B13" s="36" t="s">
        <v>535</v>
      </c>
      <c r="C13" s="50"/>
      <c r="D13" s="50"/>
      <c r="E13" s="50"/>
      <c r="F13" s="3"/>
    </row>
    <row r="14" spans="2:6" ht="15.75" x14ac:dyDescent="0.25">
      <c r="B14" s="36" t="s">
        <v>539</v>
      </c>
      <c r="C14" s="50"/>
      <c r="D14" s="50"/>
      <c r="E14" s="50"/>
      <c r="F14" s="3"/>
    </row>
    <row r="15" spans="2:6" ht="15.75" x14ac:dyDescent="0.25">
      <c r="B15" s="36" t="s">
        <v>541</v>
      </c>
      <c r="C15" s="50"/>
      <c r="D15" s="50"/>
      <c r="E15" s="50"/>
      <c r="F15" s="3"/>
    </row>
    <row r="16" spans="2:6" ht="15.75" x14ac:dyDescent="0.25">
      <c r="B16" s="3"/>
      <c r="C16" s="3"/>
      <c r="D16" s="3"/>
      <c r="E16" s="3"/>
      <c r="F16" s="3"/>
    </row>
  </sheetData>
  <mergeCells count="1">
    <mergeCell ref="B4:E4"/>
  </mergeCells>
  <pageMargins left="0.7" right="0.7" top="0.75" bottom="0.75" header="0.3" footer="0.3"/>
  <ignoredErrors>
    <ignoredError sqref="C7:D10 C11:D11" numberStoredAsText="1"/>
  </ignoredError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0"/>
  <sheetViews>
    <sheetView topLeftCell="A13" workbookViewId="0">
      <selection activeCell="B24" sqref="B24"/>
    </sheetView>
  </sheetViews>
  <sheetFormatPr defaultRowHeight="15" x14ac:dyDescent="0.25"/>
  <cols>
    <col min="2" max="2" width="44.7109375" customWidth="1"/>
    <col min="3" max="3" width="19.28515625" customWidth="1"/>
    <col min="4" max="4" width="18.42578125" customWidth="1"/>
    <col min="5" max="5" width="15" customWidth="1"/>
    <col min="6" max="6" width="13.7109375" customWidth="1"/>
    <col min="7" max="7" width="15.7109375" customWidth="1"/>
  </cols>
  <sheetData>
    <row r="2" spans="2:10" ht="16.5" thickBot="1" x14ac:dyDescent="0.3">
      <c r="C2" s="5"/>
      <c r="D2" s="5"/>
      <c r="E2" s="5"/>
      <c r="F2" s="5"/>
      <c r="G2" s="405" t="s">
        <v>254</v>
      </c>
    </row>
    <row r="3" spans="2:10" ht="19.899999999999999" customHeight="1" thickBot="1" x14ac:dyDescent="0.3">
      <c r="B3" s="998" t="s">
        <v>542</v>
      </c>
      <c r="C3" s="999"/>
      <c r="D3" s="999"/>
      <c r="E3" s="999"/>
      <c r="F3" s="999"/>
      <c r="G3" s="1000"/>
    </row>
    <row r="4" spans="2:10" ht="16.5" thickBot="1" x14ac:dyDescent="0.3">
      <c r="B4" s="980" t="s">
        <v>278</v>
      </c>
      <c r="C4" s="251" t="s">
        <v>0</v>
      </c>
      <c r="D4" s="251" t="s">
        <v>1</v>
      </c>
      <c r="E4" s="251" t="s">
        <v>132</v>
      </c>
      <c r="F4" s="995" t="s">
        <v>139</v>
      </c>
      <c r="G4" s="996"/>
    </row>
    <row r="5" spans="2:10" ht="16.5" thickBot="1" x14ac:dyDescent="0.3">
      <c r="B5" s="981"/>
      <c r="C5" s="31" t="s">
        <v>259</v>
      </c>
      <c r="D5" s="31" t="s">
        <v>259</v>
      </c>
      <c r="E5" s="31" t="s">
        <v>259</v>
      </c>
      <c r="F5" s="1023"/>
      <c r="G5" s="1024"/>
    </row>
    <row r="6" spans="2:10" ht="16.5" thickBot="1" x14ac:dyDescent="0.3">
      <c r="B6" s="31">
        <v>1</v>
      </c>
      <c r="C6" s="251">
        <v>2</v>
      </c>
      <c r="D6" s="31">
        <v>3</v>
      </c>
      <c r="E6" s="31">
        <v>4</v>
      </c>
      <c r="F6" s="31" t="s">
        <v>59</v>
      </c>
      <c r="G6" s="254" t="s">
        <v>60</v>
      </c>
    </row>
    <row r="7" spans="2:10" ht="15.75" x14ac:dyDescent="0.25">
      <c r="B7" s="1245" t="s">
        <v>543</v>
      </c>
      <c r="C7" s="259"/>
      <c r="D7" s="259"/>
      <c r="E7" s="259"/>
      <c r="F7" s="259"/>
      <c r="G7" s="21"/>
    </row>
    <row r="8" spans="2:10" ht="15.75" x14ac:dyDescent="0.25">
      <c r="B8" s="1253" t="s">
        <v>544</v>
      </c>
      <c r="C8" s="289">
        <v>8462124</v>
      </c>
      <c r="D8" s="290">
        <v>9513412</v>
      </c>
      <c r="E8" s="289">
        <v>10579834</v>
      </c>
      <c r="F8" s="282">
        <f>D8/C8*100</f>
        <v>112.42345302432344</v>
      </c>
      <c r="G8" s="267">
        <f>E8/D8*100</f>
        <v>111.20966904408218</v>
      </c>
    </row>
    <row r="9" spans="2:10" ht="15.75" x14ac:dyDescent="0.25">
      <c r="B9" s="1253" t="s">
        <v>545</v>
      </c>
      <c r="C9" s="289">
        <v>9193511</v>
      </c>
      <c r="D9" s="290">
        <v>10425706</v>
      </c>
      <c r="E9" s="290">
        <v>11624766</v>
      </c>
      <c r="F9" s="282">
        <f>D9/C9*100</f>
        <v>113.40287731205194</v>
      </c>
      <c r="G9" s="267">
        <f t="shared" ref="G9:G25" si="0">E9/D9*100</f>
        <v>111.50099571194507</v>
      </c>
    </row>
    <row r="10" spans="2:10" ht="15.75" x14ac:dyDescent="0.25">
      <c r="B10" s="1253" t="s">
        <v>546</v>
      </c>
      <c r="C10" s="289">
        <f>C8-C9</f>
        <v>-731387</v>
      </c>
      <c r="D10" s="289">
        <f>D8-D9</f>
        <v>-912294</v>
      </c>
      <c r="E10" s="289">
        <f>E8-E9</f>
        <v>-1044932</v>
      </c>
      <c r="F10" s="188" t="s">
        <v>42</v>
      </c>
      <c r="G10" s="267" t="s">
        <v>42</v>
      </c>
    </row>
    <row r="11" spans="2:10" ht="31.5" x14ac:dyDescent="0.25">
      <c r="B11" s="1280" t="s">
        <v>547</v>
      </c>
      <c r="C11" s="291"/>
      <c r="D11" s="156"/>
      <c r="E11" s="156"/>
      <c r="F11" s="188"/>
      <c r="G11" s="267"/>
    </row>
    <row r="12" spans="2:10" ht="15.75" x14ac:dyDescent="0.25">
      <c r="B12" s="1245" t="s">
        <v>548</v>
      </c>
      <c r="C12" s="292">
        <f>C8/C9</f>
        <v>0.92044530103896105</v>
      </c>
      <c r="D12" s="292">
        <f>D8/D9</f>
        <v>0.91249571012265263</v>
      </c>
      <c r="E12" s="292">
        <f>E8/E9</f>
        <v>0.91011156697691808</v>
      </c>
      <c r="F12" s="186"/>
      <c r="G12" s="267"/>
      <c r="J12" s="112"/>
    </row>
    <row r="13" spans="2:10" ht="15.75" x14ac:dyDescent="0.25">
      <c r="B13" s="1245" t="s">
        <v>549</v>
      </c>
      <c r="C13" s="188" t="s">
        <v>101</v>
      </c>
      <c r="D13" s="188" t="s">
        <v>101</v>
      </c>
      <c r="E13" s="292">
        <v>0.85</v>
      </c>
      <c r="F13" s="186"/>
      <c r="G13" s="267"/>
    </row>
    <row r="14" spans="2:10" ht="15.75" x14ac:dyDescent="0.25">
      <c r="B14" s="1245" t="s">
        <v>550</v>
      </c>
      <c r="C14" s="292">
        <f>C12-C13</f>
        <v>7.0445301038961072E-2</v>
      </c>
      <c r="D14" s="292">
        <f>D12-D13</f>
        <v>6.2495710122652648E-2</v>
      </c>
      <c r="E14" s="292">
        <f>E12-E13</f>
        <v>6.0111566976918107E-2</v>
      </c>
      <c r="F14" s="186"/>
      <c r="G14" s="267"/>
    </row>
    <row r="15" spans="2:10" ht="16.149999999999999" customHeight="1" x14ac:dyDescent="0.25">
      <c r="B15" s="1245" t="s">
        <v>551</v>
      </c>
      <c r="C15" s="188"/>
      <c r="D15" s="156"/>
      <c r="E15" s="156"/>
      <c r="F15" s="188"/>
      <c r="G15" s="267"/>
    </row>
    <row r="16" spans="2:10" ht="15.75" x14ac:dyDescent="0.25">
      <c r="B16" s="1245" t="s">
        <v>544</v>
      </c>
      <c r="C16" s="289">
        <v>9416671</v>
      </c>
      <c r="D16" s="290">
        <v>10556830</v>
      </c>
      <c r="E16" s="290">
        <v>11641857</v>
      </c>
      <c r="F16" s="188">
        <v>112</v>
      </c>
      <c r="G16" s="267">
        <f t="shared" si="0"/>
        <v>110.2779622291919</v>
      </c>
    </row>
    <row r="17" spans="2:7" ht="15.75" x14ac:dyDescent="0.25">
      <c r="B17" s="1245" t="s">
        <v>545</v>
      </c>
      <c r="C17" s="289">
        <v>10041101</v>
      </c>
      <c r="D17" s="290">
        <v>11345741</v>
      </c>
      <c r="E17" s="290">
        <v>12367913</v>
      </c>
      <c r="F17" s="188">
        <v>113</v>
      </c>
      <c r="G17" s="267">
        <f t="shared" si="0"/>
        <v>109.00930137573208</v>
      </c>
    </row>
    <row r="18" spans="2:7" ht="15.75" x14ac:dyDescent="0.25">
      <c r="B18" s="1245" t="s">
        <v>546</v>
      </c>
      <c r="C18" s="289">
        <f>C16-C17</f>
        <v>-624430</v>
      </c>
      <c r="D18" s="289">
        <f>D16-D17</f>
        <v>-788911</v>
      </c>
      <c r="E18" s="289">
        <f>E16-E17</f>
        <v>-726056</v>
      </c>
      <c r="F18" s="188" t="s">
        <v>42</v>
      </c>
      <c r="G18" s="267" t="s">
        <v>42</v>
      </c>
    </row>
    <row r="19" spans="2:7" ht="31.5" x14ac:dyDescent="0.25">
      <c r="B19" s="1280" t="s">
        <v>547</v>
      </c>
      <c r="C19" s="291"/>
      <c r="D19" s="156"/>
      <c r="E19" s="156"/>
      <c r="F19" s="188"/>
      <c r="G19" s="267"/>
    </row>
    <row r="20" spans="2:7" ht="15.75" x14ac:dyDescent="0.25">
      <c r="B20" s="1245" t="s">
        <v>548</v>
      </c>
      <c r="C20" s="292">
        <f>C16/C17</f>
        <v>0.93781259644734183</v>
      </c>
      <c r="D20" s="292">
        <f>D16/D17</f>
        <v>0.93046633093422459</v>
      </c>
      <c r="E20" s="292">
        <f>E16/E17</f>
        <v>0.9412951886061941</v>
      </c>
      <c r="F20" s="186"/>
      <c r="G20" s="267"/>
    </row>
    <row r="21" spans="2:7" ht="15.75" x14ac:dyDescent="0.25">
      <c r="B21" s="1245" t="s">
        <v>549</v>
      </c>
      <c r="C21" s="188" t="s">
        <v>102</v>
      </c>
      <c r="D21" s="188" t="s">
        <v>102</v>
      </c>
      <c r="E21" s="292">
        <v>0.8</v>
      </c>
      <c r="F21" s="186"/>
      <c r="G21" s="267"/>
    </row>
    <row r="22" spans="2:7" ht="15.6" customHeight="1" x14ac:dyDescent="0.25">
      <c r="B22" s="1245" t="s">
        <v>550</v>
      </c>
      <c r="C22" s="292">
        <f>C20-C21</f>
        <v>0.13781259644734178</v>
      </c>
      <c r="D22" s="292">
        <f>D20-D21</f>
        <v>0.13046633093422455</v>
      </c>
      <c r="E22" s="292">
        <f>E20-E21</f>
        <v>0.14129518860619406</v>
      </c>
      <c r="F22" s="186"/>
      <c r="G22" s="267"/>
    </row>
    <row r="23" spans="2:7" ht="15.75" x14ac:dyDescent="0.25">
      <c r="B23" s="1245" t="s">
        <v>552</v>
      </c>
      <c r="C23" s="188"/>
      <c r="D23" s="156"/>
      <c r="E23" s="156"/>
      <c r="F23" s="188"/>
      <c r="G23" s="267"/>
    </row>
    <row r="24" spans="2:7" ht="15.75" x14ac:dyDescent="0.25">
      <c r="B24" s="1245" t="s">
        <v>544</v>
      </c>
      <c r="C24" s="289">
        <v>10476675</v>
      </c>
      <c r="D24" s="290">
        <v>11640075</v>
      </c>
      <c r="E24" s="290">
        <v>12985569</v>
      </c>
      <c r="F24" s="282">
        <f>D24/C24*100</f>
        <v>111.10466822727632</v>
      </c>
      <c r="G24" s="267">
        <f t="shared" si="0"/>
        <v>111.55915232504945</v>
      </c>
    </row>
    <row r="25" spans="2:7" ht="19.149999999999999" customHeight="1" x14ac:dyDescent="0.25">
      <c r="B25" s="1245" t="s">
        <v>545</v>
      </c>
      <c r="C25" s="289">
        <v>10734265</v>
      </c>
      <c r="D25" s="290">
        <v>12644902</v>
      </c>
      <c r="E25" s="290">
        <v>13550664</v>
      </c>
      <c r="F25" s="282">
        <f>D25/C25*100</f>
        <v>117.79942082667047</v>
      </c>
      <c r="G25" s="267">
        <f t="shared" si="0"/>
        <v>107.16306065479986</v>
      </c>
    </row>
    <row r="26" spans="2:7" ht="15.75" x14ac:dyDescent="0.25">
      <c r="B26" s="1245" t="s">
        <v>546</v>
      </c>
      <c r="C26" s="289">
        <f>C24-C25</f>
        <v>-257590</v>
      </c>
      <c r="D26" s="289">
        <f>D24-D25</f>
        <v>-1004827</v>
      </c>
      <c r="E26" s="289">
        <f>E24-E25</f>
        <v>-565095</v>
      </c>
      <c r="F26" s="188" t="s">
        <v>42</v>
      </c>
      <c r="G26" s="267" t="s">
        <v>42</v>
      </c>
    </row>
    <row r="27" spans="2:7" ht="31.5" x14ac:dyDescent="0.25">
      <c r="B27" s="1280" t="s">
        <v>547</v>
      </c>
      <c r="C27" s="291"/>
      <c r="D27" s="156"/>
      <c r="E27" s="156"/>
      <c r="F27" s="188"/>
      <c r="G27" s="267"/>
    </row>
    <row r="28" spans="2:7" ht="15" customHeight="1" x14ac:dyDescent="0.25">
      <c r="B28" s="1245" t="s">
        <v>548</v>
      </c>
      <c r="C28" s="292">
        <f>C24/C25</f>
        <v>0.97600301464515737</v>
      </c>
      <c r="D28" s="292">
        <f>D24/D25</f>
        <v>0.92053501086841161</v>
      </c>
      <c r="E28" s="292">
        <f>E24/E25</f>
        <v>0.9582976155264421</v>
      </c>
      <c r="F28" s="186"/>
      <c r="G28" s="267"/>
    </row>
    <row r="29" spans="2:7" ht="21" customHeight="1" x14ac:dyDescent="0.25">
      <c r="B29" s="1245" t="s">
        <v>549</v>
      </c>
      <c r="C29" s="188" t="s">
        <v>103</v>
      </c>
      <c r="D29" s="188" t="s">
        <v>103</v>
      </c>
      <c r="E29" s="292">
        <v>0.75</v>
      </c>
      <c r="F29" s="186"/>
      <c r="G29" s="267"/>
    </row>
    <row r="30" spans="2:7" ht="22.15" customHeight="1" thickBot="1" x14ac:dyDescent="0.3">
      <c r="B30" s="1246" t="s">
        <v>550</v>
      </c>
      <c r="C30" s="288">
        <f>C28-C29</f>
        <v>0.22600301464515737</v>
      </c>
      <c r="D30" s="288">
        <f>D28-D29</f>
        <v>0.17053501086841161</v>
      </c>
      <c r="E30" s="288">
        <f>E28-E29</f>
        <v>0.2082976155264421</v>
      </c>
      <c r="F30" s="10"/>
      <c r="G30" s="271"/>
    </row>
  </sheetData>
  <mergeCells count="3">
    <mergeCell ref="B3:G3"/>
    <mergeCell ref="B4:B5"/>
    <mergeCell ref="F4:G5"/>
  </mergeCells>
  <pageMargins left="0.7" right="0.7" top="0.75" bottom="0.75" header="0.3" footer="0.3"/>
  <pageSetup orientation="portrait" r:id="rId1"/>
  <ignoredErrors>
    <ignoredError sqref="C11:D11 C19:D19 C27:D27 C13:D13 C15:D15 C21:D21 C23:D23 C29:D29" numberStoredAsText="1"/>
  </ignoredError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33"/>
  <sheetViews>
    <sheetView topLeftCell="A16" workbookViewId="0">
      <selection activeCell="B32" sqref="B32"/>
    </sheetView>
  </sheetViews>
  <sheetFormatPr defaultRowHeight="15" x14ac:dyDescent="0.25"/>
  <cols>
    <col min="2" max="2" width="25.28515625" customWidth="1"/>
    <col min="3" max="3" width="15.7109375" customWidth="1"/>
    <col min="4" max="4" width="12.7109375" customWidth="1"/>
    <col min="5" max="5" width="14.28515625" customWidth="1"/>
    <col min="6" max="7" width="12.7109375" customWidth="1"/>
    <col min="8" max="8" width="12.28515625" customWidth="1"/>
    <col min="9" max="9" width="12.7109375" customWidth="1"/>
    <col min="10" max="10" width="11.5703125" customWidth="1"/>
    <col min="11" max="12" width="13.28515625" customWidth="1"/>
  </cols>
  <sheetData>
    <row r="2" spans="2:12" ht="16.5" thickBot="1" x14ac:dyDescent="0.3">
      <c r="B2" s="19" t="s">
        <v>110</v>
      </c>
      <c r="C2" s="5"/>
      <c r="D2" s="5"/>
      <c r="E2" s="5"/>
      <c r="F2" s="5"/>
      <c r="G2" s="5"/>
      <c r="H2" s="5"/>
      <c r="I2" s="5"/>
      <c r="J2" s="5"/>
      <c r="K2" s="172" t="s">
        <v>553</v>
      </c>
    </row>
    <row r="3" spans="2:12" ht="19.899999999999999" customHeight="1" thickTop="1" thickBot="1" x14ac:dyDescent="0.3">
      <c r="B3" s="1083" t="s">
        <v>573</v>
      </c>
      <c r="C3" s="1084"/>
      <c r="D3" s="1084"/>
      <c r="E3" s="1084"/>
      <c r="F3" s="1084"/>
      <c r="G3" s="1084"/>
      <c r="H3" s="1084"/>
      <c r="I3" s="1084"/>
      <c r="J3" s="1084"/>
      <c r="K3" s="1084"/>
      <c r="L3" s="1085"/>
    </row>
    <row r="4" spans="2:12" ht="16.5" thickBot="1" x14ac:dyDescent="0.3">
      <c r="B4" s="980" t="s">
        <v>278</v>
      </c>
      <c r="C4" s="982" t="s">
        <v>1</v>
      </c>
      <c r="D4" s="982"/>
      <c r="E4" s="982"/>
      <c r="F4" s="982"/>
      <c r="G4" s="1046" t="s">
        <v>132</v>
      </c>
      <c r="H4" s="982"/>
      <c r="I4" s="982"/>
      <c r="J4" s="983"/>
      <c r="K4" s="982" t="s">
        <v>139</v>
      </c>
      <c r="L4" s="983"/>
    </row>
    <row r="5" spans="2:12" ht="15.75" x14ac:dyDescent="0.25">
      <c r="B5" s="1037"/>
      <c r="C5" s="995" t="s">
        <v>104</v>
      </c>
      <c r="D5" s="996"/>
      <c r="E5" s="995" t="s">
        <v>258</v>
      </c>
      <c r="F5" s="996"/>
      <c r="G5" s="995" t="s">
        <v>104</v>
      </c>
      <c r="H5" s="996"/>
      <c r="I5" s="995" t="s">
        <v>258</v>
      </c>
      <c r="J5" s="996"/>
      <c r="K5" s="46" t="s">
        <v>104</v>
      </c>
      <c r="L5" s="30" t="s">
        <v>258</v>
      </c>
    </row>
    <row r="6" spans="2:12" ht="16.5" thickBot="1" x14ac:dyDescent="0.3">
      <c r="B6" s="981"/>
      <c r="C6" s="8" t="s">
        <v>259</v>
      </c>
      <c r="D6" s="7" t="s">
        <v>260</v>
      </c>
      <c r="E6" s="913" t="s">
        <v>259</v>
      </c>
      <c r="F6" s="914" t="s">
        <v>260</v>
      </c>
      <c r="G6" s="913" t="s">
        <v>259</v>
      </c>
      <c r="H6" s="914" t="s">
        <v>260</v>
      </c>
      <c r="I6" s="913" t="s">
        <v>259</v>
      </c>
      <c r="J6" s="914" t="s">
        <v>260</v>
      </c>
      <c r="K6" s="47" t="s">
        <v>105</v>
      </c>
      <c r="L6" s="7" t="s">
        <v>106</v>
      </c>
    </row>
    <row r="7" spans="2:12" ht="16.5" thickBot="1" x14ac:dyDescent="0.3">
      <c r="B7" s="31">
        <v>1</v>
      </c>
      <c r="C7" s="6">
        <v>2</v>
      </c>
      <c r="D7" s="31">
        <v>3</v>
      </c>
      <c r="E7" s="31">
        <v>4</v>
      </c>
      <c r="F7" s="31">
        <v>5</v>
      </c>
      <c r="G7" s="31">
        <v>6</v>
      </c>
      <c r="H7" s="6">
        <v>7</v>
      </c>
      <c r="I7" s="31">
        <v>8</v>
      </c>
      <c r="J7" s="31">
        <v>9</v>
      </c>
      <c r="K7" s="31">
        <v>10</v>
      </c>
      <c r="L7" s="7">
        <v>11</v>
      </c>
    </row>
    <row r="8" spans="2:12" ht="15.75" x14ac:dyDescent="0.25">
      <c r="B8" s="1265" t="s">
        <v>554</v>
      </c>
      <c r="C8" s="9"/>
      <c r="D8" s="13"/>
      <c r="E8" s="9"/>
      <c r="F8" s="25"/>
      <c r="G8" s="20"/>
      <c r="H8" s="9"/>
      <c r="I8" s="13"/>
      <c r="J8" s="13"/>
      <c r="K8" s="13"/>
      <c r="L8" s="21"/>
    </row>
    <row r="9" spans="2:12" ht="19.899999999999999" customHeight="1" x14ac:dyDescent="0.25">
      <c r="B9" s="1245" t="s">
        <v>555</v>
      </c>
      <c r="C9" s="106">
        <v>1437</v>
      </c>
      <c r="D9" s="279">
        <f>C9/C$14*100</f>
        <v>15.533455842611609</v>
      </c>
      <c r="E9" s="106">
        <v>1882</v>
      </c>
      <c r="F9" s="279">
        <f>E9/E$14*100</f>
        <v>19.027398645233042</v>
      </c>
      <c r="G9" s="106">
        <v>2065</v>
      </c>
      <c r="H9" s="279">
        <f>G9/G14*100</f>
        <v>20.588235294117645</v>
      </c>
      <c r="I9" s="106">
        <v>2543</v>
      </c>
      <c r="J9" s="279">
        <f>I9/I14*100</f>
        <v>23.77302047302982</v>
      </c>
      <c r="K9" s="281">
        <f>G9/C9*100</f>
        <v>143.70215727209464</v>
      </c>
      <c r="L9" s="267">
        <f>I9/E9*100</f>
        <v>135.12221041445272</v>
      </c>
    </row>
    <row r="10" spans="2:12" ht="18.600000000000001" customHeight="1" x14ac:dyDescent="0.25">
      <c r="B10" s="1245" t="s">
        <v>556</v>
      </c>
      <c r="C10" s="106">
        <v>264</v>
      </c>
      <c r="D10" s="279">
        <f t="shared" ref="D10:D13" si="0">C10/C$14*100</f>
        <v>2.853745541022592</v>
      </c>
      <c r="E10" s="106">
        <v>265</v>
      </c>
      <c r="F10" s="279">
        <f t="shared" ref="F10:F13" si="1">E10/E$14*100</f>
        <v>2.6792033161459914</v>
      </c>
      <c r="G10" s="106">
        <v>336</v>
      </c>
      <c r="H10" s="279">
        <f>G10/G14*100</f>
        <v>3.3499501495513457</v>
      </c>
      <c r="I10" s="106">
        <v>337</v>
      </c>
      <c r="J10" s="279">
        <f>I10/I14*100</f>
        <v>3.1504160044872394</v>
      </c>
      <c r="K10" s="281">
        <f t="shared" ref="K10:K14" si="2">G10/C10*100</f>
        <v>127.27272727272727</v>
      </c>
      <c r="L10" s="267">
        <f t="shared" ref="L10:L14" si="3">I10/E10*100</f>
        <v>127.16981132075472</v>
      </c>
    </row>
    <row r="11" spans="2:12" ht="30.75" customHeight="1" x14ac:dyDescent="0.25">
      <c r="B11" s="1245" t="s">
        <v>557</v>
      </c>
      <c r="C11" s="106">
        <v>6482</v>
      </c>
      <c r="D11" s="279">
        <f t="shared" si="0"/>
        <v>70.068100745865308</v>
      </c>
      <c r="E11" s="106">
        <v>6490</v>
      </c>
      <c r="F11" s="279">
        <f t="shared" si="1"/>
        <v>65.61520574259427</v>
      </c>
      <c r="G11" s="106">
        <v>6651</v>
      </c>
      <c r="H11" s="279">
        <f>G11/G14*100</f>
        <v>66.311066799601193</v>
      </c>
      <c r="I11" s="106">
        <v>6655</v>
      </c>
      <c r="J11" s="279">
        <f>I11/I14*100</f>
        <v>62.213704777040292</v>
      </c>
      <c r="K11" s="281">
        <f t="shared" si="2"/>
        <v>102.60721999382906</v>
      </c>
      <c r="L11" s="267">
        <f t="shared" si="3"/>
        <v>102.54237288135593</v>
      </c>
    </row>
    <row r="12" spans="2:12" ht="17.649999999999999" customHeight="1" x14ac:dyDescent="0.25">
      <c r="B12" s="1245" t="s">
        <v>558</v>
      </c>
      <c r="C12" s="106">
        <v>843</v>
      </c>
      <c r="D12" s="279">
        <f t="shared" si="0"/>
        <v>9.1125283753107773</v>
      </c>
      <c r="E12" s="106">
        <v>1029</v>
      </c>
      <c r="F12" s="279">
        <f t="shared" si="1"/>
        <v>10.40339702760085</v>
      </c>
      <c r="G12" s="106">
        <v>727</v>
      </c>
      <c r="H12" s="279">
        <f>G12/G14*100</f>
        <v>7.2482552342971092</v>
      </c>
      <c r="I12" s="106">
        <v>911</v>
      </c>
      <c r="J12" s="279">
        <f>I12/I14*100</f>
        <v>8.5164064691034866</v>
      </c>
      <c r="K12" s="281">
        <f t="shared" si="2"/>
        <v>86.239620403321467</v>
      </c>
      <c r="L12" s="267">
        <f t="shared" si="3"/>
        <v>88.532555879494652</v>
      </c>
    </row>
    <row r="13" spans="2:12" ht="30" customHeight="1" x14ac:dyDescent="0.25">
      <c r="B13" s="1245" t="s">
        <v>559</v>
      </c>
      <c r="C13" s="106">
        <v>225</v>
      </c>
      <c r="D13" s="279">
        <f t="shared" si="0"/>
        <v>2.4321694951897093</v>
      </c>
      <c r="E13" s="106">
        <v>225</v>
      </c>
      <c r="F13" s="279">
        <f t="shared" si="1"/>
        <v>2.2747952684258417</v>
      </c>
      <c r="G13" s="106">
        <v>251</v>
      </c>
      <c r="H13" s="279">
        <f>G13/G14*100</f>
        <v>2.5024925224327017</v>
      </c>
      <c r="I13" s="106">
        <v>251</v>
      </c>
      <c r="J13" s="279">
        <f>I13/I14*100</f>
        <v>2.3464522763391606</v>
      </c>
      <c r="K13" s="281">
        <f t="shared" si="2"/>
        <v>111.55555555555556</v>
      </c>
      <c r="L13" s="267">
        <f t="shared" si="3"/>
        <v>111.55555555555556</v>
      </c>
    </row>
    <row r="14" spans="2:12" ht="19.149999999999999" customHeight="1" x14ac:dyDescent="0.25">
      <c r="B14" s="1245" t="s">
        <v>560</v>
      </c>
      <c r="C14" s="295">
        <f t="shared" ref="C14:J14" si="4">SUM(C9:C13)</f>
        <v>9251</v>
      </c>
      <c r="D14" s="296">
        <f t="shared" si="4"/>
        <v>99.999999999999986</v>
      </c>
      <c r="E14" s="295">
        <f t="shared" si="4"/>
        <v>9891</v>
      </c>
      <c r="F14" s="296">
        <f t="shared" si="4"/>
        <v>100</v>
      </c>
      <c r="G14" s="295">
        <f t="shared" si="4"/>
        <v>10030</v>
      </c>
      <c r="H14" s="296">
        <f t="shared" si="4"/>
        <v>99.999999999999986</v>
      </c>
      <c r="I14" s="295">
        <f t="shared" si="4"/>
        <v>10697</v>
      </c>
      <c r="J14" s="296">
        <f t="shared" si="4"/>
        <v>100</v>
      </c>
      <c r="K14" s="296">
        <f t="shared" si="2"/>
        <v>108.42071127445681</v>
      </c>
      <c r="L14" s="268">
        <f t="shared" si="3"/>
        <v>108.14882216156101</v>
      </c>
    </row>
    <row r="15" spans="2:12" ht="19.149999999999999" customHeight="1" x14ac:dyDescent="0.25">
      <c r="B15" s="1265" t="s">
        <v>561</v>
      </c>
      <c r="C15" s="107"/>
      <c r="D15" s="23"/>
      <c r="E15" s="108"/>
      <c r="F15" s="23"/>
      <c r="G15" s="109"/>
      <c r="H15" s="54"/>
      <c r="I15" s="109"/>
      <c r="J15" s="54"/>
      <c r="K15" s="297"/>
      <c r="L15" s="294"/>
    </row>
    <row r="16" spans="2:12" ht="22.15" customHeight="1" x14ac:dyDescent="0.25">
      <c r="B16" s="1245" t="s">
        <v>562</v>
      </c>
      <c r="C16" s="106">
        <v>6614</v>
      </c>
      <c r="D16" s="279">
        <f>C16/C$20*100</f>
        <v>74.827469170720676</v>
      </c>
      <c r="E16" s="106">
        <v>7284</v>
      </c>
      <c r="F16" s="279">
        <f>E16/E$20*100</f>
        <v>76.552811350499212</v>
      </c>
      <c r="G16" s="106">
        <v>6841</v>
      </c>
      <c r="H16" s="279">
        <f>G16/G$20*100</f>
        <v>73.813120414328864</v>
      </c>
      <c r="I16" s="106">
        <v>7529</v>
      </c>
      <c r="J16" s="279">
        <f>I16/I20*100</f>
        <v>75.562023283821759</v>
      </c>
      <c r="K16" s="281">
        <f>G16/C16*100</f>
        <v>103.4321136982159</v>
      </c>
      <c r="L16" s="267">
        <f>I16/E16*100</f>
        <v>103.36353651839649</v>
      </c>
    </row>
    <row r="17" spans="2:12" ht="20.65" customHeight="1" x14ac:dyDescent="0.25">
      <c r="B17" s="1245" t="s">
        <v>556</v>
      </c>
      <c r="C17" s="106">
        <v>855</v>
      </c>
      <c r="D17" s="279">
        <f t="shared" ref="D17:D19" si="5">C17/C$20*100</f>
        <v>9.6730399366444164</v>
      </c>
      <c r="E17" s="106">
        <v>855</v>
      </c>
      <c r="F17" s="279">
        <f t="shared" ref="F17:F19" si="6">E17/E$20*100</f>
        <v>8.9858118759852861</v>
      </c>
      <c r="G17" s="106">
        <v>850</v>
      </c>
      <c r="H17" s="279">
        <f t="shared" ref="H17:H19" si="7">G17/G$20*100</f>
        <v>9.1713422529132504</v>
      </c>
      <c r="I17" s="106">
        <v>850</v>
      </c>
      <c r="J17" s="279">
        <f>I17/I20*100</f>
        <v>8.5307105580088312</v>
      </c>
      <c r="K17" s="281">
        <f t="shared" ref="K17:K20" si="8">G17/C17*100</f>
        <v>99.415204678362571</v>
      </c>
      <c r="L17" s="267">
        <f t="shared" ref="L17:L20" si="9">I17/E17*100</f>
        <v>99.415204678362571</v>
      </c>
    </row>
    <row r="18" spans="2:12" ht="28.5" customHeight="1" x14ac:dyDescent="0.25">
      <c r="B18" s="1245" t="s">
        <v>563</v>
      </c>
      <c r="C18" s="106">
        <v>1204</v>
      </c>
      <c r="D18" s="279">
        <f t="shared" si="5"/>
        <v>13.621450390315646</v>
      </c>
      <c r="E18" s="106">
        <v>1204</v>
      </c>
      <c r="F18" s="279">
        <f t="shared" si="6"/>
        <v>12.653704676826063</v>
      </c>
      <c r="G18" s="106">
        <v>1364</v>
      </c>
      <c r="H18" s="279">
        <f t="shared" si="7"/>
        <v>14.717306862321969</v>
      </c>
      <c r="I18" s="106">
        <v>1364</v>
      </c>
      <c r="J18" s="279">
        <f>I18/I20*100</f>
        <v>13.689281413087114</v>
      </c>
      <c r="K18" s="281">
        <f t="shared" si="8"/>
        <v>113.28903654485049</v>
      </c>
      <c r="L18" s="267">
        <f t="shared" si="9"/>
        <v>113.28903654485049</v>
      </c>
    </row>
    <row r="19" spans="2:12" ht="22.15" customHeight="1" x14ac:dyDescent="0.25">
      <c r="B19" s="1245" t="s">
        <v>558</v>
      </c>
      <c r="C19" s="106">
        <v>166</v>
      </c>
      <c r="D19" s="279">
        <f t="shared" si="5"/>
        <v>1.878040502319267</v>
      </c>
      <c r="E19" s="106">
        <v>172</v>
      </c>
      <c r="F19" s="279">
        <f t="shared" si="6"/>
        <v>1.8076720966894377</v>
      </c>
      <c r="G19" s="106">
        <v>213</v>
      </c>
      <c r="H19" s="279">
        <f t="shared" si="7"/>
        <v>2.2982304704359082</v>
      </c>
      <c r="I19" s="106">
        <v>221</v>
      </c>
      <c r="J19" s="279">
        <f>I19/I20*100</f>
        <v>2.2179847450822963</v>
      </c>
      <c r="K19" s="281">
        <f t="shared" si="8"/>
        <v>128.31325301204819</v>
      </c>
      <c r="L19" s="267">
        <f t="shared" si="9"/>
        <v>128.48837209302326</v>
      </c>
    </row>
    <row r="20" spans="2:12" ht="22.15" customHeight="1" x14ac:dyDescent="0.25">
      <c r="B20" s="1245" t="s">
        <v>564</v>
      </c>
      <c r="C20" s="295">
        <f t="shared" ref="C20:J20" si="10">SUM(C16:C19)</f>
        <v>8839</v>
      </c>
      <c r="D20" s="296">
        <f t="shared" si="10"/>
        <v>100</v>
      </c>
      <c r="E20" s="295">
        <f t="shared" si="10"/>
        <v>9515</v>
      </c>
      <c r="F20" s="296">
        <f t="shared" si="10"/>
        <v>100.00000000000001</v>
      </c>
      <c r="G20" s="295">
        <f t="shared" si="10"/>
        <v>9268</v>
      </c>
      <c r="H20" s="296">
        <f t="shared" si="10"/>
        <v>99.999999999999986</v>
      </c>
      <c r="I20" s="295">
        <f t="shared" si="10"/>
        <v>9964</v>
      </c>
      <c r="J20" s="296">
        <f t="shared" si="10"/>
        <v>100</v>
      </c>
      <c r="K20" s="296">
        <f t="shared" si="8"/>
        <v>104.85349021382508</v>
      </c>
      <c r="L20" s="268">
        <f t="shared" si="9"/>
        <v>104.71886495007882</v>
      </c>
    </row>
    <row r="21" spans="2:12" ht="18" customHeight="1" x14ac:dyDescent="0.25">
      <c r="B21" s="1265" t="s">
        <v>565</v>
      </c>
      <c r="C21" s="20"/>
      <c r="D21" s="20"/>
      <c r="E21" s="20"/>
      <c r="F21" s="20"/>
      <c r="G21" s="20"/>
      <c r="H21" s="20"/>
      <c r="I21" s="20"/>
      <c r="J21" s="20"/>
      <c r="K21" s="20"/>
      <c r="L21" s="55"/>
    </row>
    <row r="22" spans="2:12" ht="19.149999999999999" customHeight="1" x14ac:dyDescent="0.25">
      <c r="B22" s="1245" t="s">
        <v>566</v>
      </c>
      <c r="C22" s="13">
        <v>80</v>
      </c>
      <c r="D22" s="13"/>
      <c r="E22" s="13">
        <v>131</v>
      </c>
      <c r="F22" s="13"/>
      <c r="G22" s="13">
        <v>37</v>
      </c>
      <c r="H22" s="13"/>
      <c r="I22" s="13">
        <v>79</v>
      </c>
      <c r="J22" s="13"/>
      <c r="K22" s="20"/>
      <c r="L22" s="55"/>
    </row>
    <row r="23" spans="2:12" ht="16.899999999999999" customHeight="1" x14ac:dyDescent="0.25">
      <c r="B23" s="1245" t="s">
        <v>567</v>
      </c>
      <c r="C23" s="13">
        <v>456</v>
      </c>
      <c r="D23" s="13"/>
      <c r="E23" s="13">
        <v>463</v>
      </c>
      <c r="F23" s="13"/>
      <c r="G23" s="13">
        <v>764</v>
      </c>
      <c r="H23" s="13"/>
      <c r="I23" s="13">
        <v>771</v>
      </c>
      <c r="J23" s="13"/>
      <c r="K23" s="20"/>
      <c r="L23" s="55"/>
    </row>
    <row r="24" spans="2:12" ht="19.899999999999999" customHeight="1" x14ac:dyDescent="0.25">
      <c r="B24" s="1265" t="s">
        <v>568</v>
      </c>
      <c r="C24" s="20"/>
      <c r="D24" s="20"/>
      <c r="E24" s="20"/>
      <c r="F24" s="20"/>
      <c r="G24" s="20"/>
      <c r="H24" s="20"/>
      <c r="I24" s="20"/>
      <c r="J24" s="20"/>
      <c r="K24" s="20"/>
      <c r="L24" s="55"/>
    </row>
    <row r="25" spans="2:12" ht="17.649999999999999" customHeight="1" x14ac:dyDescent="0.25">
      <c r="B25" s="1245" t="s">
        <v>569</v>
      </c>
      <c r="C25" s="13">
        <f>C14-C20+C22-C23</f>
        <v>36</v>
      </c>
      <c r="D25" s="20"/>
      <c r="E25" s="13">
        <f>E14-E20+E22-E23</f>
        <v>44</v>
      </c>
      <c r="F25" s="20"/>
      <c r="G25" s="106">
        <f>G14-G20+G22-G23</f>
        <v>35</v>
      </c>
      <c r="H25" s="13"/>
      <c r="I25" s="106">
        <f>I14-I20+I22-I23</f>
        <v>41</v>
      </c>
      <c r="J25" s="20"/>
      <c r="K25" s="20"/>
      <c r="L25" s="55"/>
    </row>
    <row r="26" spans="2:12" ht="15.75" x14ac:dyDescent="0.25">
      <c r="B26" s="1245" t="s">
        <v>24</v>
      </c>
      <c r="C26" s="13" t="s">
        <v>107</v>
      </c>
      <c r="D26" s="20"/>
      <c r="E26" s="13" t="s">
        <v>108</v>
      </c>
      <c r="F26" s="20"/>
      <c r="G26" s="287">
        <v>1.2999999999999999E-2</v>
      </c>
      <c r="H26" s="13"/>
      <c r="I26" s="287">
        <v>1.4999999999999999E-2</v>
      </c>
      <c r="J26" s="20"/>
      <c r="K26" s="20"/>
      <c r="L26" s="55"/>
    </row>
    <row r="27" spans="2:12" ht="15.75" x14ac:dyDescent="0.25">
      <c r="B27" s="1245" t="s">
        <v>570</v>
      </c>
      <c r="C27" s="13"/>
      <c r="D27" s="13"/>
      <c r="E27" s="13"/>
      <c r="F27" s="20"/>
      <c r="G27" s="20"/>
      <c r="H27" s="20"/>
      <c r="I27" s="20"/>
      <c r="J27" s="20"/>
      <c r="K27" s="20"/>
      <c r="L27" s="55"/>
    </row>
    <row r="28" spans="2:12" ht="15.75" x14ac:dyDescent="0.25">
      <c r="B28" s="1245" t="s">
        <v>24</v>
      </c>
      <c r="C28" s="13"/>
      <c r="D28" s="13"/>
      <c r="E28" s="13"/>
      <c r="F28" s="20"/>
      <c r="G28" s="20"/>
      <c r="H28" s="20"/>
      <c r="I28" s="20"/>
      <c r="J28" s="20"/>
      <c r="K28" s="20"/>
      <c r="L28" s="55"/>
    </row>
    <row r="29" spans="2:12" ht="18.600000000000001" customHeight="1" x14ac:dyDescent="0.25">
      <c r="B29" s="1245" t="s">
        <v>571</v>
      </c>
      <c r="C29" s="13" t="s">
        <v>109</v>
      </c>
      <c r="D29" s="13"/>
      <c r="E29" s="13" t="s">
        <v>109</v>
      </c>
      <c r="F29" s="20"/>
      <c r="G29" s="287">
        <v>0.3</v>
      </c>
      <c r="H29" s="13"/>
      <c r="I29" s="287">
        <v>0.3</v>
      </c>
      <c r="J29" s="20"/>
      <c r="K29" s="20"/>
      <c r="L29" s="55"/>
    </row>
    <row r="30" spans="2:12" ht="19.149999999999999" customHeight="1" thickBot="1" x14ac:dyDescent="0.3">
      <c r="B30" s="1246" t="s">
        <v>572</v>
      </c>
      <c r="C30" s="293">
        <f>C29-C26</f>
        <v>0.28499999999999998</v>
      </c>
      <c r="D30" s="293"/>
      <c r="E30" s="293">
        <f>E29-E26</f>
        <v>0.28199999999999997</v>
      </c>
      <c r="F30" s="48"/>
      <c r="G30" s="293">
        <f>G29-G26</f>
        <v>0.28699999999999998</v>
      </c>
      <c r="H30" s="14"/>
      <c r="I30" s="293">
        <f>I29-I26</f>
        <v>0.28499999999999998</v>
      </c>
      <c r="J30" s="48"/>
      <c r="K30" s="48"/>
      <c r="L30" s="33"/>
    </row>
    <row r="31" spans="2:12" ht="15.75" x14ac:dyDescent="0.25">
      <c r="B31" s="5"/>
      <c r="C31" s="5"/>
      <c r="D31" s="5"/>
      <c r="E31" s="5"/>
      <c r="F31" s="5"/>
      <c r="G31" s="5"/>
      <c r="H31" s="5"/>
      <c r="I31" s="5"/>
      <c r="J31" s="5"/>
      <c r="K31" s="5"/>
      <c r="L31" s="5"/>
    </row>
    <row r="32" spans="2:12" ht="15.75" x14ac:dyDescent="0.25">
      <c r="B32" s="5"/>
      <c r="C32" s="5"/>
      <c r="D32" s="5"/>
      <c r="E32" s="5"/>
      <c r="F32" s="5"/>
      <c r="G32" s="5"/>
      <c r="H32" s="5"/>
      <c r="I32" s="5"/>
      <c r="J32" s="5"/>
      <c r="K32" s="5"/>
      <c r="L32" s="5"/>
    </row>
    <row r="33" spans="2:12" ht="15.75" x14ac:dyDescent="0.25">
      <c r="B33" s="36" t="s">
        <v>574</v>
      </c>
      <c r="C33" s="5"/>
      <c r="D33" s="5"/>
      <c r="E33" s="5"/>
      <c r="F33" s="5"/>
      <c r="G33" s="5"/>
      <c r="H33" s="5"/>
      <c r="I33" s="5"/>
      <c r="J33" s="5"/>
      <c r="K33" s="5"/>
      <c r="L33" s="5"/>
    </row>
  </sheetData>
  <mergeCells count="9">
    <mergeCell ref="B3:L3"/>
    <mergeCell ref="B4:B6"/>
    <mergeCell ref="C4:F4"/>
    <mergeCell ref="G4:J4"/>
    <mergeCell ref="K4:L4"/>
    <mergeCell ref="C5:D5"/>
    <mergeCell ref="E5:F5"/>
    <mergeCell ref="G5:H5"/>
    <mergeCell ref="I5:J5"/>
  </mergeCells>
  <pageMargins left="0.7" right="0.7" top="0.75" bottom="0.75" header="0.3" footer="0.3"/>
  <pageSetup paperSize="9" orientation="landscape" horizontalDpi="300" verticalDpi="300" r:id="rId1"/>
  <ignoredErrors>
    <ignoredError sqref="E10 C26:C29 E13 D15:I15 E17 E19 D21:I21 J15 D22:F24 D26:F29 D25 F25 D30 F30" numberStoredAsText="1"/>
  </ignoredError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H12"/>
  <sheetViews>
    <sheetView workbookViewId="0">
      <selection activeCell="C15" sqref="C15"/>
    </sheetView>
  </sheetViews>
  <sheetFormatPr defaultRowHeight="15" x14ac:dyDescent="0.25"/>
  <cols>
    <col min="2" max="2" width="6.28515625" customWidth="1"/>
    <col min="3" max="3" width="30.140625" customWidth="1"/>
    <col min="4" max="4" width="16.28515625" customWidth="1"/>
    <col min="5" max="5" width="10.28515625" customWidth="1"/>
    <col min="6" max="6" width="14.7109375" customWidth="1"/>
    <col min="7" max="7" width="10.140625" customWidth="1"/>
    <col min="8" max="8" width="12.28515625" bestFit="1" customWidth="1"/>
  </cols>
  <sheetData>
    <row r="3" spans="2:8" ht="15.75" thickBot="1" x14ac:dyDescent="0.3"/>
    <row r="4" spans="2:8" ht="19.899999999999999" customHeight="1" thickBot="1" x14ac:dyDescent="0.3">
      <c r="B4" s="1088" t="s">
        <v>575</v>
      </c>
      <c r="C4" s="1089"/>
      <c r="D4" s="1089"/>
      <c r="E4" s="1089"/>
      <c r="F4" s="1089"/>
      <c r="G4" s="1089"/>
      <c r="H4" s="1090"/>
    </row>
    <row r="5" spans="2:8" ht="16.5" thickBot="1" x14ac:dyDescent="0.3">
      <c r="B5" s="1091" t="s">
        <v>243</v>
      </c>
      <c r="C5" s="1093" t="s">
        <v>576</v>
      </c>
      <c r="D5" s="1087" t="s">
        <v>7</v>
      </c>
      <c r="E5" s="1094"/>
      <c r="F5" s="1086" t="s">
        <v>133</v>
      </c>
      <c r="G5" s="1087"/>
      <c r="H5" s="1095" t="s">
        <v>139</v>
      </c>
    </row>
    <row r="6" spans="2:8" ht="32.25" thickBot="1" x14ac:dyDescent="0.3">
      <c r="B6" s="1092"/>
      <c r="C6" s="1058"/>
      <c r="D6" s="462" t="s">
        <v>577</v>
      </c>
      <c r="E6" s="463" t="s">
        <v>260</v>
      </c>
      <c r="F6" s="917" t="s">
        <v>577</v>
      </c>
      <c r="G6" s="918" t="s">
        <v>260</v>
      </c>
      <c r="H6" s="1059"/>
    </row>
    <row r="7" spans="2:8" ht="16.5" thickBot="1" x14ac:dyDescent="0.3">
      <c r="B7" s="476">
        <v>1</v>
      </c>
      <c r="C7" s="477">
        <v>2</v>
      </c>
      <c r="D7" s="477">
        <v>3</v>
      </c>
      <c r="E7" s="477">
        <v>4</v>
      </c>
      <c r="F7" s="477">
        <v>5</v>
      </c>
      <c r="G7" s="477">
        <v>6</v>
      </c>
      <c r="H7" s="478" t="s">
        <v>184</v>
      </c>
    </row>
    <row r="8" spans="2:8" ht="15.75" x14ac:dyDescent="0.25">
      <c r="B8" s="470" t="s">
        <v>155</v>
      </c>
      <c r="C8" s="1281" t="s">
        <v>578</v>
      </c>
      <c r="D8" s="500">
        <v>725</v>
      </c>
      <c r="E8" s="471">
        <f>D8/D12*100</f>
        <v>49.623545516769333</v>
      </c>
      <c r="F8" s="500">
        <v>798</v>
      </c>
      <c r="G8" s="471">
        <f>F8/F12*100</f>
        <v>52.431011826544015</v>
      </c>
      <c r="H8" s="473">
        <f>F8/D8*100</f>
        <v>110.06896551724137</v>
      </c>
    </row>
    <row r="9" spans="2:8" ht="31.5" x14ac:dyDescent="0.25">
      <c r="B9" s="466" t="s">
        <v>156</v>
      </c>
      <c r="C9" s="1282" t="s">
        <v>579</v>
      </c>
      <c r="D9" s="533">
        <v>135</v>
      </c>
      <c r="E9" s="472">
        <f>D9/D12*100</f>
        <v>9.2402464065708418</v>
      </c>
      <c r="F9" s="533">
        <v>127</v>
      </c>
      <c r="G9" s="472">
        <f>F9/F12*100</f>
        <v>8.3442838370565049</v>
      </c>
      <c r="H9" s="475">
        <f t="shared" ref="H9:H12" si="0">F9/D9*100</f>
        <v>94.074074074074076</v>
      </c>
    </row>
    <row r="10" spans="2:8" ht="31.5" x14ac:dyDescent="0.25">
      <c r="B10" s="466" t="s">
        <v>157</v>
      </c>
      <c r="C10" s="1282" t="s">
        <v>580</v>
      </c>
      <c r="D10" s="533">
        <v>589</v>
      </c>
      <c r="E10" s="472">
        <f>D10/D12*100</f>
        <v>40.314852840520196</v>
      </c>
      <c r="F10" s="533">
        <v>587</v>
      </c>
      <c r="G10" s="472">
        <f>F10/F12*100</f>
        <v>38.567674113009197</v>
      </c>
      <c r="H10" s="475">
        <f t="shared" si="0"/>
        <v>99.660441426146008</v>
      </c>
    </row>
    <row r="11" spans="2:8" ht="16.5" thickBot="1" x14ac:dyDescent="0.3">
      <c r="B11" s="466" t="s">
        <v>159</v>
      </c>
      <c r="C11" s="1283" t="s">
        <v>341</v>
      </c>
      <c r="D11" s="533">
        <v>12</v>
      </c>
      <c r="E11" s="472">
        <f>D11/D12*100</f>
        <v>0.82135523613963046</v>
      </c>
      <c r="F11" s="533">
        <v>10</v>
      </c>
      <c r="G11" s="472">
        <f>F11/F12*100</f>
        <v>0.65703022339027595</v>
      </c>
      <c r="H11" s="475">
        <f t="shared" si="0"/>
        <v>83.333333333333343</v>
      </c>
    </row>
    <row r="12" spans="2:8" ht="16.5" thickBot="1" x14ac:dyDescent="0.3">
      <c r="B12" s="1086" t="s">
        <v>258</v>
      </c>
      <c r="C12" s="1087"/>
      <c r="D12" s="534">
        <f>SUM(D8:D11)</f>
        <v>1461</v>
      </c>
      <c r="E12" s="479">
        <f>SUM(E8:E11)</f>
        <v>100</v>
      </c>
      <c r="F12" s="534">
        <f>SUM(F8:F11)</f>
        <v>1522</v>
      </c>
      <c r="G12" s="479">
        <f>SUM(G8:G11)</f>
        <v>100</v>
      </c>
      <c r="H12" s="480">
        <f t="shared" si="0"/>
        <v>104.17522245037645</v>
      </c>
    </row>
  </sheetData>
  <mergeCells count="7">
    <mergeCell ref="B12:C12"/>
    <mergeCell ref="B4:H4"/>
    <mergeCell ref="B5:B6"/>
    <mergeCell ref="C5:C6"/>
    <mergeCell ref="D5:E5"/>
    <mergeCell ref="F5:G5"/>
    <mergeCell ref="H5:H6"/>
  </mergeCells>
  <pageMargins left="0.7" right="0.7" top="0.75" bottom="0.75" header="0.3" footer="0.3"/>
  <pageSetup orientation="portrait" r:id="rId1"/>
  <ignoredErrors>
    <ignoredError sqref="D12 F12" formulaRange="1"/>
  </ignoredError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24"/>
  <sheetViews>
    <sheetView topLeftCell="B10" workbookViewId="0">
      <selection activeCell="C26" sqref="C26"/>
    </sheetView>
  </sheetViews>
  <sheetFormatPr defaultRowHeight="15" x14ac:dyDescent="0.25"/>
  <cols>
    <col min="2" max="2" width="5.7109375" customWidth="1"/>
    <col min="3" max="3" width="42.85546875" customWidth="1"/>
    <col min="4" max="4" width="15.42578125" customWidth="1"/>
    <col min="5" max="5" width="14.85546875" customWidth="1"/>
    <col min="6" max="6" width="13.28515625" customWidth="1"/>
    <col min="7" max="7" width="8.28515625" customWidth="1"/>
    <col min="8" max="9" width="13.7109375" customWidth="1"/>
    <col min="10" max="10" width="14.7109375" customWidth="1"/>
    <col min="11" max="11" width="8.5703125" customWidth="1"/>
    <col min="12" max="12" width="11.28515625" customWidth="1"/>
    <col min="13" max="13" width="13.7109375" customWidth="1"/>
  </cols>
  <sheetData>
    <row r="2" spans="2:12" ht="16.5" thickBot="1" x14ac:dyDescent="0.3">
      <c r="B2" s="3"/>
      <c r="C2" s="3"/>
      <c r="D2" s="3"/>
      <c r="E2" s="3"/>
      <c r="F2" s="3"/>
      <c r="G2" s="3"/>
      <c r="H2" s="3"/>
      <c r="I2" s="3"/>
      <c r="J2" s="3"/>
      <c r="K2" s="3"/>
      <c r="L2" s="405" t="s">
        <v>254</v>
      </c>
    </row>
    <row r="3" spans="2:12" ht="19.899999999999999" customHeight="1" thickBot="1" x14ac:dyDescent="0.3">
      <c r="B3" s="1104" t="s">
        <v>581</v>
      </c>
      <c r="C3" s="1105"/>
      <c r="D3" s="1105"/>
      <c r="E3" s="1105"/>
      <c r="F3" s="1105"/>
      <c r="G3" s="1105"/>
      <c r="H3" s="1105"/>
      <c r="I3" s="1105"/>
      <c r="J3" s="1105"/>
      <c r="K3" s="1105"/>
      <c r="L3" s="1106"/>
    </row>
    <row r="4" spans="2:12" ht="16.5" thickBot="1" x14ac:dyDescent="0.3">
      <c r="B4" s="1107" t="s">
        <v>243</v>
      </c>
      <c r="C4" s="1107" t="s">
        <v>278</v>
      </c>
      <c r="D4" s="1109" t="s">
        <v>112</v>
      </c>
      <c r="E4" s="1110"/>
      <c r="F4" s="1110"/>
      <c r="G4" s="1111"/>
      <c r="H4" s="1112" t="s">
        <v>140</v>
      </c>
      <c r="I4" s="1113"/>
      <c r="J4" s="1113"/>
      <c r="K4" s="1114"/>
      <c r="L4" s="1115" t="s">
        <v>139</v>
      </c>
    </row>
    <row r="5" spans="2:12" ht="32.25" thickBot="1" x14ac:dyDescent="0.3">
      <c r="B5" s="1108"/>
      <c r="C5" s="1108"/>
      <c r="D5" s="924" t="s">
        <v>582</v>
      </c>
      <c r="E5" s="924" t="s">
        <v>583</v>
      </c>
      <c r="F5" s="924" t="s">
        <v>258</v>
      </c>
      <c r="G5" s="780" t="s">
        <v>24</v>
      </c>
      <c r="H5" s="924" t="s">
        <v>582</v>
      </c>
      <c r="I5" s="924" t="s">
        <v>583</v>
      </c>
      <c r="J5" s="924" t="s">
        <v>258</v>
      </c>
      <c r="K5" s="781" t="s">
        <v>24</v>
      </c>
      <c r="L5" s="1116"/>
    </row>
    <row r="6" spans="2:12" ht="14.65" customHeight="1" thickBot="1" x14ac:dyDescent="0.3">
      <c r="B6" s="822">
        <v>1</v>
      </c>
      <c r="C6" s="822">
        <v>2</v>
      </c>
      <c r="D6" s="822">
        <v>3</v>
      </c>
      <c r="E6" s="822">
        <v>4</v>
      </c>
      <c r="F6" s="822" t="s">
        <v>221</v>
      </c>
      <c r="G6" s="822">
        <v>6</v>
      </c>
      <c r="H6" s="823">
        <v>7</v>
      </c>
      <c r="I6" s="822">
        <v>8</v>
      </c>
      <c r="J6" s="822" t="s">
        <v>222</v>
      </c>
      <c r="K6" s="824">
        <v>10</v>
      </c>
      <c r="L6" s="822">
        <v>11</v>
      </c>
    </row>
    <row r="7" spans="2:12" ht="15.75" x14ac:dyDescent="0.25">
      <c r="B7" s="797"/>
      <c r="C7" s="782" t="s">
        <v>584</v>
      </c>
      <c r="D7" s="1098"/>
      <c r="E7" s="1098"/>
      <c r="F7" s="1098"/>
      <c r="G7" s="1098"/>
      <c r="H7" s="1098"/>
      <c r="I7" s="1098"/>
      <c r="J7" s="1098"/>
      <c r="K7" s="1098"/>
      <c r="L7" s="1099"/>
    </row>
    <row r="8" spans="2:12" ht="15.75" x14ac:dyDescent="0.25">
      <c r="B8" s="798" t="s">
        <v>155</v>
      </c>
      <c r="C8" s="1282" t="s">
        <v>313</v>
      </c>
      <c r="D8" s="783">
        <v>48291</v>
      </c>
      <c r="E8" s="783">
        <v>9107</v>
      </c>
      <c r="F8" s="783">
        <f t="shared" ref="F8:F16" si="0">D8+E8</f>
        <v>57398</v>
      </c>
      <c r="G8" s="784">
        <f>F8/F17*100</f>
        <v>9.8901875238001704</v>
      </c>
      <c r="H8" s="783">
        <v>35596</v>
      </c>
      <c r="I8" s="783">
        <v>13281</v>
      </c>
      <c r="J8" s="783">
        <f t="shared" ref="J8:J16" si="1">H8+I8</f>
        <v>48877</v>
      </c>
      <c r="K8" s="785">
        <f>J8/J17*100</f>
        <v>7.7423023675031439</v>
      </c>
      <c r="L8" s="799">
        <f t="shared" ref="L8:L17" si="2">J8/F8*100</f>
        <v>85.154535001219557</v>
      </c>
    </row>
    <row r="9" spans="2:12" ht="15.75" x14ac:dyDescent="0.25">
      <c r="B9" s="800" t="s">
        <v>156</v>
      </c>
      <c r="C9" s="1282" t="s">
        <v>588</v>
      </c>
      <c r="D9" s="801">
        <v>210</v>
      </c>
      <c r="E9" s="801">
        <v>0</v>
      </c>
      <c r="F9" s="801">
        <f t="shared" si="0"/>
        <v>210</v>
      </c>
      <c r="G9" s="802">
        <f>F9/F17*100</f>
        <v>3.6184873688944484E-2</v>
      </c>
      <c r="H9" s="801">
        <v>2150</v>
      </c>
      <c r="I9" s="801">
        <v>0</v>
      </c>
      <c r="J9" s="801">
        <f t="shared" si="1"/>
        <v>2150</v>
      </c>
      <c r="K9" s="803">
        <f>J9/J17*100</f>
        <v>0.3405681627377245</v>
      </c>
      <c r="L9" s="804">
        <f t="shared" si="2"/>
        <v>1023.8095238095237</v>
      </c>
    </row>
    <row r="10" spans="2:12" ht="15.75" x14ac:dyDescent="0.25">
      <c r="B10" s="805" t="s">
        <v>157</v>
      </c>
      <c r="C10" s="1282" t="s">
        <v>589</v>
      </c>
      <c r="D10" s="801">
        <v>322369</v>
      </c>
      <c r="E10" s="801">
        <v>134551</v>
      </c>
      <c r="F10" s="801">
        <f t="shared" si="0"/>
        <v>456920</v>
      </c>
      <c r="G10" s="802">
        <f>F10/F17*100</f>
        <v>78.731392790250084</v>
      </c>
      <c r="H10" s="801">
        <v>367431</v>
      </c>
      <c r="I10" s="801">
        <v>140870</v>
      </c>
      <c r="J10" s="801">
        <f t="shared" si="1"/>
        <v>508301</v>
      </c>
      <c r="K10" s="803">
        <f>J10/J17*100</f>
        <v>80.516808226859581</v>
      </c>
      <c r="L10" s="804">
        <f t="shared" si="2"/>
        <v>111.24507572441564</v>
      </c>
    </row>
    <row r="11" spans="2:12" ht="15.75" x14ac:dyDescent="0.25">
      <c r="B11" s="805" t="s">
        <v>159</v>
      </c>
      <c r="C11" s="1282" t="s">
        <v>590</v>
      </c>
      <c r="D11" s="801">
        <v>-2232</v>
      </c>
      <c r="E11" s="801">
        <v>-672</v>
      </c>
      <c r="F11" s="801">
        <f t="shared" si="0"/>
        <v>-2904</v>
      </c>
      <c r="G11" s="802">
        <f>F11/F17*100</f>
        <v>-0.50038511044140377</v>
      </c>
      <c r="H11" s="801">
        <v>-2600</v>
      </c>
      <c r="I11" s="801">
        <v>-1312</v>
      </c>
      <c r="J11" s="801">
        <f t="shared" si="1"/>
        <v>-3912</v>
      </c>
      <c r="K11" s="803">
        <f>J11/J17*100</f>
        <v>-0.61967565238603639</v>
      </c>
      <c r="L11" s="804">
        <f t="shared" si="2"/>
        <v>134.71074380165288</v>
      </c>
    </row>
    <row r="12" spans="2:12" ht="15.75" x14ac:dyDescent="0.25">
      <c r="B12" s="805" t="s">
        <v>160</v>
      </c>
      <c r="C12" s="1282" t="s">
        <v>591</v>
      </c>
      <c r="D12" s="801">
        <f>D10+D11</f>
        <v>320137</v>
      </c>
      <c r="E12" s="801">
        <f>E10+E11</f>
        <v>133879</v>
      </c>
      <c r="F12" s="801">
        <f t="shared" si="0"/>
        <v>454016</v>
      </c>
      <c r="G12" s="802">
        <f>F12/F17*100</f>
        <v>78.23100767980867</v>
      </c>
      <c r="H12" s="801">
        <f>H10+H11</f>
        <v>364831</v>
      </c>
      <c r="I12" s="801">
        <f>I10+I11</f>
        <v>139558</v>
      </c>
      <c r="J12" s="801">
        <f t="shared" si="1"/>
        <v>504389</v>
      </c>
      <c r="K12" s="803">
        <f>J12/J17*100</f>
        <v>79.897132574473545</v>
      </c>
      <c r="L12" s="804">
        <f t="shared" si="2"/>
        <v>111.09498343670707</v>
      </c>
    </row>
    <row r="13" spans="2:12" ht="15.75" x14ac:dyDescent="0.25">
      <c r="B13" s="805" t="s">
        <v>161</v>
      </c>
      <c r="C13" s="1282" t="s">
        <v>592</v>
      </c>
      <c r="D13" s="801">
        <v>24918</v>
      </c>
      <c r="E13" s="801">
        <v>1751</v>
      </c>
      <c r="F13" s="801">
        <f t="shared" si="0"/>
        <v>26669</v>
      </c>
      <c r="G13" s="802">
        <f>F13/F17*100</f>
        <v>4.5953066495736214</v>
      </c>
      <c r="H13" s="801">
        <v>27505</v>
      </c>
      <c r="I13" s="801">
        <v>5748</v>
      </c>
      <c r="J13" s="801">
        <f t="shared" si="1"/>
        <v>33253</v>
      </c>
      <c r="K13" s="803">
        <f>J13/J17*100</f>
        <v>5.2674014490779317</v>
      </c>
      <c r="L13" s="804">
        <f t="shared" si="2"/>
        <v>124.68783981401627</v>
      </c>
    </row>
    <row r="14" spans="2:12" ht="15.75" x14ac:dyDescent="0.25">
      <c r="B14" s="805" t="s">
        <v>162</v>
      </c>
      <c r="C14" s="1282" t="s">
        <v>593</v>
      </c>
      <c r="D14" s="801">
        <v>33061</v>
      </c>
      <c r="E14" s="801">
        <v>0</v>
      </c>
      <c r="F14" s="801">
        <f t="shared" si="0"/>
        <v>33061</v>
      </c>
      <c r="G14" s="802">
        <f>F14/F17*100</f>
        <v>5.6967052810961611</v>
      </c>
      <c r="H14" s="801">
        <v>33061</v>
      </c>
      <c r="I14" s="801">
        <v>0</v>
      </c>
      <c r="J14" s="801">
        <f t="shared" si="1"/>
        <v>33061</v>
      </c>
      <c r="K14" s="803">
        <f>J14/J17*100</f>
        <v>5.2369879201264693</v>
      </c>
      <c r="L14" s="804">
        <f t="shared" si="2"/>
        <v>100</v>
      </c>
    </row>
    <row r="15" spans="2:12" ht="15.75" x14ac:dyDescent="0.25">
      <c r="B15" s="805" t="s">
        <v>163</v>
      </c>
      <c r="C15" s="1282" t="s">
        <v>594</v>
      </c>
      <c r="D15" s="801">
        <v>6900</v>
      </c>
      <c r="E15" s="801">
        <v>2270</v>
      </c>
      <c r="F15" s="801">
        <f t="shared" si="0"/>
        <v>9170</v>
      </c>
      <c r="G15" s="802">
        <f>F15/F17*100</f>
        <v>1.5800728177505761</v>
      </c>
      <c r="H15" s="801">
        <v>7134</v>
      </c>
      <c r="I15" s="801">
        <v>2692</v>
      </c>
      <c r="J15" s="801">
        <f t="shared" si="1"/>
        <v>9826</v>
      </c>
      <c r="K15" s="803">
        <f>J15/J17*100</f>
        <v>1.556475705609712</v>
      </c>
      <c r="L15" s="804">
        <f t="shared" si="2"/>
        <v>107.15376226826609</v>
      </c>
    </row>
    <row r="16" spans="2:12" ht="32.25" thickBot="1" x14ac:dyDescent="0.3">
      <c r="B16" s="806" t="s">
        <v>164</v>
      </c>
      <c r="C16" s="1283" t="s">
        <v>595</v>
      </c>
      <c r="D16" s="786">
        <v>-135</v>
      </c>
      <c r="E16" s="786">
        <v>-36</v>
      </c>
      <c r="F16" s="786">
        <f t="shared" si="0"/>
        <v>-171</v>
      </c>
      <c r="G16" s="787">
        <f>F16/F17*100</f>
        <v>-2.9464825718140512E-2</v>
      </c>
      <c r="H16" s="786">
        <v>-159</v>
      </c>
      <c r="I16" s="786">
        <v>-99</v>
      </c>
      <c r="J16" s="786">
        <f t="shared" si="1"/>
        <v>-258</v>
      </c>
      <c r="K16" s="788">
        <f>J16/J17*100</f>
        <v>-4.0868179528526935E-2</v>
      </c>
      <c r="L16" s="807">
        <f t="shared" si="2"/>
        <v>150.87719298245614</v>
      </c>
    </row>
    <row r="17" spans="2:12" ht="15.75" x14ac:dyDescent="0.25">
      <c r="B17" s="1096" t="s">
        <v>586</v>
      </c>
      <c r="C17" s="1097"/>
      <c r="D17" s="789">
        <f t="shared" ref="D17:K17" si="3">D8+D9+D12+D13+D14+D15+D16</f>
        <v>433382</v>
      </c>
      <c r="E17" s="789">
        <f t="shared" si="3"/>
        <v>146971</v>
      </c>
      <c r="F17" s="789">
        <f t="shared" si="3"/>
        <v>580353</v>
      </c>
      <c r="G17" s="790">
        <f t="shared" si="3"/>
        <v>100</v>
      </c>
      <c r="H17" s="789">
        <f t="shared" si="3"/>
        <v>470118</v>
      </c>
      <c r="I17" s="791">
        <f t="shared" si="3"/>
        <v>161180</v>
      </c>
      <c r="J17" s="791">
        <f t="shared" si="3"/>
        <v>631298</v>
      </c>
      <c r="K17" s="792">
        <f t="shared" si="3"/>
        <v>100</v>
      </c>
      <c r="L17" s="808">
        <f t="shared" si="2"/>
        <v>108.77827804801561</v>
      </c>
    </row>
    <row r="18" spans="2:12" ht="15.75" x14ac:dyDescent="0.25">
      <c r="B18" s="1100" t="s">
        <v>585</v>
      </c>
      <c r="C18" s="1101"/>
      <c r="D18" s="1102"/>
      <c r="E18" s="1102"/>
      <c r="F18" s="1102"/>
      <c r="G18" s="1102"/>
      <c r="H18" s="1102"/>
      <c r="I18" s="1102"/>
      <c r="J18" s="1102"/>
      <c r="K18" s="1102"/>
      <c r="L18" s="1103"/>
    </row>
    <row r="19" spans="2:12" ht="16.5" thickBot="1" x14ac:dyDescent="0.3">
      <c r="B19" s="809" t="s">
        <v>165</v>
      </c>
      <c r="C19" s="1284" t="s">
        <v>596</v>
      </c>
      <c r="D19" s="810">
        <v>177970</v>
      </c>
      <c r="E19" s="810">
        <v>101712</v>
      </c>
      <c r="F19" s="810">
        <f>D19+E19</f>
        <v>279682</v>
      </c>
      <c r="G19" s="811">
        <f>F19/F22*100</f>
        <v>48.191704014625579</v>
      </c>
      <c r="H19" s="801">
        <v>195860</v>
      </c>
      <c r="I19" s="801">
        <v>105883</v>
      </c>
      <c r="J19" s="801">
        <f>H19+I19</f>
        <v>301743</v>
      </c>
      <c r="K19" s="812">
        <f>J19/J22*100</f>
        <v>47.797236804171725</v>
      </c>
      <c r="L19" s="813">
        <f>J19/F19*100</f>
        <v>107.88788695733011</v>
      </c>
    </row>
    <row r="20" spans="2:12" ht="16.5" thickBot="1" x14ac:dyDescent="0.3">
      <c r="B20" s="809" t="s">
        <v>166</v>
      </c>
      <c r="C20" s="1284" t="s">
        <v>597</v>
      </c>
      <c r="D20" s="810">
        <v>21647</v>
      </c>
      <c r="E20" s="810">
        <v>6155</v>
      </c>
      <c r="F20" s="810">
        <f>D20+E20</f>
        <v>27802</v>
      </c>
      <c r="G20" s="811">
        <f>F20/F22*100</f>
        <v>4.7905326585715935</v>
      </c>
      <c r="H20" s="801">
        <v>25257</v>
      </c>
      <c r="I20" s="801">
        <v>9982</v>
      </c>
      <c r="J20" s="801">
        <f>H20+I20</f>
        <v>35239</v>
      </c>
      <c r="K20" s="812">
        <f>J20/J22*100</f>
        <v>5.5819913891696151</v>
      </c>
      <c r="L20" s="813">
        <f>J20/F20*100</f>
        <v>126.74987410977627</v>
      </c>
    </row>
    <row r="21" spans="2:12" ht="16.5" thickBot="1" x14ac:dyDescent="0.3">
      <c r="B21" s="814" t="s">
        <v>167</v>
      </c>
      <c r="C21" s="1284" t="s">
        <v>598</v>
      </c>
      <c r="D21" s="793">
        <v>233765</v>
      </c>
      <c r="E21" s="793">
        <v>39104</v>
      </c>
      <c r="F21" s="793">
        <f>D21+E21</f>
        <v>272869</v>
      </c>
      <c r="G21" s="794">
        <f>F21/F22*100</f>
        <v>47.017763326802822</v>
      </c>
      <c r="H21" s="786">
        <v>249001</v>
      </c>
      <c r="I21" s="786">
        <v>45315</v>
      </c>
      <c r="J21" s="786">
        <f>H21+I21</f>
        <v>294316</v>
      </c>
      <c r="K21" s="795">
        <f>J21/J22*100</f>
        <v>46.620771806658659</v>
      </c>
      <c r="L21" s="815">
        <f>J21/F21*100</f>
        <v>107.85981551587025</v>
      </c>
    </row>
    <row r="22" spans="2:12" ht="15.75" x14ac:dyDescent="0.25">
      <c r="B22" s="1096" t="s">
        <v>587</v>
      </c>
      <c r="C22" s="1097"/>
      <c r="D22" s="789">
        <f>SUM(D19:D21)</f>
        <v>433382</v>
      </c>
      <c r="E22" s="789">
        <v>146971</v>
      </c>
      <c r="F22" s="789">
        <f>SUM(F19:F21)</f>
        <v>580353</v>
      </c>
      <c r="G22" s="790">
        <f>SUM(G19:G21)</f>
        <v>100</v>
      </c>
      <c r="H22" s="791">
        <f>SUM(H19:H21)</f>
        <v>470118</v>
      </c>
      <c r="I22" s="791">
        <f>SUM(I19:I21)</f>
        <v>161180</v>
      </c>
      <c r="J22" s="791">
        <f>H22+I22</f>
        <v>631298</v>
      </c>
      <c r="K22" s="796">
        <f>SUM(K19:K21)</f>
        <v>100</v>
      </c>
      <c r="L22" s="816">
        <f>J22/F22*100</f>
        <v>108.77827804801561</v>
      </c>
    </row>
    <row r="23" spans="2:12" ht="16.5" thickBot="1" x14ac:dyDescent="0.3">
      <c r="B23" s="817" t="s">
        <v>168</v>
      </c>
      <c r="C23" s="627" t="s">
        <v>599</v>
      </c>
      <c r="D23" s="818">
        <v>105572</v>
      </c>
      <c r="E23" s="818">
        <v>1506</v>
      </c>
      <c r="F23" s="818">
        <f>D23+E23</f>
        <v>107078</v>
      </c>
      <c r="G23" s="819"/>
      <c r="H23" s="818">
        <v>99681</v>
      </c>
      <c r="I23" s="818">
        <v>2555</v>
      </c>
      <c r="J23" s="818">
        <f>H23+I23</f>
        <v>102236</v>
      </c>
      <c r="K23" s="820"/>
      <c r="L23" s="821">
        <f>J23/F23*100</f>
        <v>95.478062720633559</v>
      </c>
    </row>
    <row r="24" spans="2:12" x14ac:dyDescent="0.25">
      <c r="K24" s="725"/>
    </row>
  </sheetData>
  <mergeCells count="11">
    <mergeCell ref="B3:L3"/>
    <mergeCell ref="B4:B5"/>
    <mergeCell ref="C4:C5"/>
    <mergeCell ref="D4:G4"/>
    <mergeCell ref="H4:K4"/>
    <mergeCell ref="L4:L5"/>
    <mergeCell ref="B22:C22"/>
    <mergeCell ref="D7:L7"/>
    <mergeCell ref="B17:C17"/>
    <mergeCell ref="B18:C18"/>
    <mergeCell ref="D18:L18"/>
  </mergeCell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11"/>
  <sheetViews>
    <sheetView topLeftCell="B1" workbookViewId="0">
      <selection activeCell="C13" sqref="C13"/>
    </sheetView>
  </sheetViews>
  <sheetFormatPr defaultRowHeight="15" x14ac:dyDescent="0.25"/>
  <cols>
    <col min="3" max="3" width="38.28515625" customWidth="1"/>
    <col min="4" max="4" width="13.42578125" customWidth="1"/>
    <col min="5" max="5" width="13.28515625" customWidth="1"/>
    <col min="6" max="7" width="12.28515625" customWidth="1"/>
    <col min="8" max="8" width="11.7109375" customWidth="1"/>
    <col min="9" max="9" width="12.28515625" customWidth="1"/>
    <col min="10" max="10" width="12.42578125" customWidth="1"/>
    <col min="11" max="11" width="12.28515625" customWidth="1"/>
    <col min="12" max="12" width="11.7109375" customWidth="1"/>
  </cols>
  <sheetData>
    <row r="2" spans="2:12" ht="15.75" x14ac:dyDescent="0.25">
      <c r="B2" s="50"/>
      <c r="C2" s="50"/>
      <c r="D2" s="50"/>
      <c r="E2" s="50"/>
      <c r="F2" s="50"/>
      <c r="G2" s="50"/>
      <c r="H2" s="50"/>
      <c r="I2" s="50"/>
      <c r="J2" s="50"/>
      <c r="K2" s="50"/>
      <c r="L2" s="50"/>
    </row>
    <row r="3" spans="2:12" ht="16.5" thickBot="1" x14ac:dyDescent="0.3">
      <c r="B3" s="121"/>
      <c r="C3" s="50"/>
      <c r="D3" s="50"/>
      <c r="E3" s="50"/>
      <c r="F3" s="50"/>
      <c r="G3" s="50"/>
      <c r="H3" s="50"/>
      <c r="I3" s="50"/>
      <c r="J3" s="50"/>
      <c r="K3" s="50"/>
      <c r="L3" s="405" t="s">
        <v>254</v>
      </c>
    </row>
    <row r="4" spans="2:12" ht="19.899999999999999" customHeight="1" thickBot="1" x14ac:dyDescent="0.3">
      <c r="B4" s="1119" t="s">
        <v>600</v>
      </c>
      <c r="C4" s="1120"/>
      <c r="D4" s="1120"/>
      <c r="E4" s="1120"/>
      <c r="F4" s="1120"/>
      <c r="G4" s="1120"/>
      <c r="H4" s="1120"/>
      <c r="I4" s="1120"/>
      <c r="J4" s="1120"/>
      <c r="K4" s="1120"/>
      <c r="L4" s="1121"/>
    </row>
    <row r="5" spans="2:12" ht="16.5" thickBot="1" x14ac:dyDescent="0.3">
      <c r="B5" s="1073" t="s">
        <v>243</v>
      </c>
      <c r="C5" s="1122" t="s">
        <v>278</v>
      </c>
      <c r="D5" s="1124" t="s">
        <v>112</v>
      </c>
      <c r="E5" s="1125"/>
      <c r="F5" s="1125"/>
      <c r="G5" s="1126"/>
      <c r="H5" s="1125" t="s">
        <v>140</v>
      </c>
      <c r="I5" s="1125"/>
      <c r="J5" s="1125"/>
      <c r="K5" s="1125"/>
      <c r="L5" s="1073" t="s">
        <v>139</v>
      </c>
    </row>
    <row r="6" spans="2:12" ht="16.5" thickBot="1" x14ac:dyDescent="0.3">
      <c r="B6" s="1074"/>
      <c r="C6" s="1123"/>
      <c r="D6" s="926" t="s">
        <v>601</v>
      </c>
      <c r="E6" s="926" t="s">
        <v>602</v>
      </c>
      <c r="F6" s="926" t="s">
        <v>258</v>
      </c>
      <c r="G6" s="122" t="s">
        <v>24</v>
      </c>
      <c r="H6" s="926" t="s">
        <v>601</v>
      </c>
      <c r="I6" s="926" t="s">
        <v>602</v>
      </c>
      <c r="J6" s="926" t="s">
        <v>258</v>
      </c>
      <c r="K6" s="122" t="s">
        <v>24</v>
      </c>
      <c r="L6" s="1074"/>
    </row>
    <row r="7" spans="2:12" ht="15.75" x14ac:dyDescent="0.25">
      <c r="B7" s="441">
        <v>1</v>
      </c>
      <c r="C7" s="483">
        <v>2</v>
      </c>
      <c r="D7" s="483">
        <v>3</v>
      </c>
      <c r="E7" s="483">
        <v>4</v>
      </c>
      <c r="F7" s="483" t="s">
        <v>113</v>
      </c>
      <c r="G7" s="483">
        <v>6</v>
      </c>
      <c r="H7" s="483">
        <v>7</v>
      </c>
      <c r="I7" s="694">
        <v>8</v>
      </c>
      <c r="J7" s="483" t="s">
        <v>115</v>
      </c>
      <c r="K7" s="483">
        <v>10</v>
      </c>
      <c r="L7" s="485" t="s">
        <v>141</v>
      </c>
    </row>
    <row r="8" spans="2:12" ht="15.75" x14ac:dyDescent="0.25">
      <c r="B8" s="443">
        <v>1</v>
      </c>
      <c r="C8" s="595" t="s">
        <v>603</v>
      </c>
      <c r="D8" s="123">
        <v>69189</v>
      </c>
      <c r="E8" s="123">
        <v>33197</v>
      </c>
      <c r="F8" s="123">
        <f>D8+E8</f>
        <v>102386</v>
      </c>
      <c r="G8" s="693">
        <f>F8/F10*100</f>
        <v>36.608004805457625</v>
      </c>
      <c r="H8" s="487">
        <v>82452</v>
      </c>
      <c r="I8" s="487">
        <v>56995</v>
      </c>
      <c r="J8" s="442">
        <f>H8+I8</f>
        <v>139447</v>
      </c>
      <c r="K8" s="481">
        <f>J8/J10*100</f>
        <v>46.213830975366456</v>
      </c>
      <c r="L8" s="488">
        <f>J8/F8*100</f>
        <v>136.19733166643877</v>
      </c>
    </row>
    <row r="9" spans="2:12" ht="15.75" x14ac:dyDescent="0.25">
      <c r="B9" s="443">
        <v>2</v>
      </c>
      <c r="C9" s="595" t="s">
        <v>604</v>
      </c>
      <c r="D9" s="123">
        <v>108781</v>
      </c>
      <c r="E9" s="442">
        <v>68515</v>
      </c>
      <c r="F9" s="123">
        <f>D9+E9</f>
        <v>177296</v>
      </c>
      <c r="G9" s="693">
        <f>F9/F10*100</f>
        <v>63.391995194542375</v>
      </c>
      <c r="H9" s="487">
        <v>113408</v>
      </c>
      <c r="I9" s="487">
        <v>48888</v>
      </c>
      <c r="J9" s="442">
        <f>H9+I9</f>
        <v>162296</v>
      </c>
      <c r="K9" s="481">
        <f>J9/J10*100</f>
        <v>53.786169024633544</v>
      </c>
      <c r="L9" s="488">
        <f>J9/F9*100</f>
        <v>91.539572240772486</v>
      </c>
    </row>
    <row r="10" spans="2:12" ht="16.5" thickBot="1" x14ac:dyDescent="0.3">
      <c r="B10" s="1117" t="s">
        <v>258</v>
      </c>
      <c r="C10" s="1118"/>
      <c r="D10" s="486">
        <f>SUM(D8:D9)</f>
        <v>177970</v>
      </c>
      <c r="E10" s="486">
        <f t="shared" ref="E10:F10" si="0">SUM(E8:E9)</f>
        <v>101712</v>
      </c>
      <c r="F10" s="486">
        <f t="shared" si="0"/>
        <v>279682</v>
      </c>
      <c r="G10" s="493">
        <f>SUM(G8:G9)</f>
        <v>100</v>
      </c>
      <c r="H10" s="695">
        <f>SUM(H8:H9)</f>
        <v>195860</v>
      </c>
      <c r="I10" s="486">
        <f>SUM(I8:I9)</f>
        <v>105883</v>
      </c>
      <c r="J10" s="486">
        <f>SUM(J8:J9)</f>
        <v>301743</v>
      </c>
      <c r="K10" s="493">
        <f>SUM(K8:K9)</f>
        <v>100</v>
      </c>
      <c r="L10" s="489">
        <f>J10/F10*100</f>
        <v>107.88788695733011</v>
      </c>
    </row>
    <row r="11" spans="2:12" x14ac:dyDescent="0.25">
      <c r="B11" s="79"/>
      <c r="C11" s="79"/>
      <c r="D11" s="79"/>
      <c r="E11" s="79"/>
      <c r="F11" s="79"/>
      <c r="G11" s="79"/>
      <c r="H11" s="79"/>
      <c r="I11" s="79"/>
      <c r="J11" s="79"/>
      <c r="K11" s="79"/>
      <c r="L11" s="79"/>
    </row>
  </sheetData>
  <mergeCells count="7">
    <mergeCell ref="B10:C10"/>
    <mergeCell ref="B4:L4"/>
    <mergeCell ref="B5:B6"/>
    <mergeCell ref="C5:C6"/>
    <mergeCell ref="D5:G5"/>
    <mergeCell ref="H5:K5"/>
    <mergeCell ref="L5:L6"/>
  </mergeCells>
  <pageMargins left="0.7" right="0.7" top="0.75" bottom="0.75" header="0.3" footer="0.3"/>
  <ignoredErrors>
    <ignoredError sqref="D10:E10 H10:I10"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2"/>
  <sheetViews>
    <sheetView workbookViewId="0">
      <selection activeCell="B17" sqref="B17"/>
    </sheetView>
  </sheetViews>
  <sheetFormatPr defaultColWidth="9.28515625" defaultRowHeight="15" x14ac:dyDescent="0.25"/>
  <cols>
    <col min="1" max="1" width="9.28515625" style="78"/>
    <col min="2" max="2" width="31" style="78" customWidth="1"/>
    <col min="3" max="3" width="13.42578125" style="78" customWidth="1"/>
    <col min="4" max="4" width="14.7109375" style="78" customWidth="1"/>
    <col min="5" max="5" width="14" style="78" customWidth="1"/>
    <col min="6" max="6" width="14.28515625" style="78" customWidth="1"/>
    <col min="7" max="7" width="13.7109375" style="78" customWidth="1"/>
    <col min="8" max="8" width="13.28515625" style="78" customWidth="1"/>
    <col min="9" max="9" width="12" style="78" customWidth="1"/>
    <col min="10" max="10" width="13" style="78" customWidth="1"/>
    <col min="11" max="16384" width="9.28515625" style="78"/>
  </cols>
  <sheetData>
    <row r="2" spans="2:10" ht="15.75" x14ac:dyDescent="0.25">
      <c r="B2" s="421"/>
    </row>
    <row r="3" spans="2:10" ht="15.75" x14ac:dyDescent="0.25">
      <c r="B3" s="36"/>
      <c r="C3" s="36"/>
      <c r="D3" s="36"/>
      <c r="E3" s="36"/>
      <c r="F3" s="36"/>
      <c r="G3" s="36"/>
      <c r="H3" s="36"/>
      <c r="I3" s="36"/>
      <c r="J3" s="36"/>
    </row>
    <row r="4" spans="2:10" ht="16.5" thickBot="1" x14ac:dyDescent="0.3">
      <c r="B4" s="422" t="s">
        <v>6</v>
      </c>
      <c r="C4" s="299"/>
      <c r="D4" s="299"/>
      <c r="E4" s="299"/>
      <c r="F4" s="299"/>
      <c r="G4" s="299"/>
      <c r="H4" s="299"/>
      <c r="I4" s="299"/>
      <c r="J4" s="405" t="s">
        <v>254</v>
      </c>
    </row>
    <row r="5" spans="2:10" ht="19.899999999999999" customHeight="1" thickBot="1" x14ac:dyDescent="0.3">
      <c r="B5" s="952" t="s">
        <v>262</v>
      </c>
      <c r="C5" s="953"/>
      <c r="D5" s="953"/>
      <c r="E5" s="953"/>
      <c r="F5" s="953"/>
      <c r="G5" s="953"/>
      <c r="H5" s="953"/>
      <c r="I5" s="953"/>
      <c r="J5" s="954"/>
    </row>
    <row r="6" spans="2:10" ht="16.5" thickBot="1" x14ac:dyDescent="0.3">
      <c r="B6" s="955" t="s">
        <v>263</v>
      </c>
      <c r="C6" s="957" t="s">
        <v>0</v>
      </c>
      <c r="D6" s="958"/>
      <c r="E6" s="957" t="s">
        <v>1</v>
      </c>
      <c r="F6" s="958"/>
      <c r="G6" s="959" t="s">
        <v>132</v>
      </c>
      <c r="H6" s="959"/>
      <c r="I6" s="959" t="s">
        <v>139</v>
      </c>
      <c r="J6" s="958"/>
    </row>
    <row r="7" spans="2:10" ht="16.5" thickBot="1" x14ac:dyDescent="0.3">
      <c r="B7" s="956"/>
      <c r="C7" s="452" t="s">
        <v>259</v>
      </c>
      <c r="D7" s="453" t="s">
        <v>260</v>
      </c>
      <c r="E7" s="905" t="s">
        <v>259</v>
      </c>
      <c r="F7" s="906" t="s">
        <v>260</v>
      </c>
      <c r="G7" s="905" t="s">
        <v>259</v>
      </c>
      <c r="H7" s="906" t="s">
        <v>260</v>
      </c>
      <c r="I7" s="451" t="s">
        <v>4</v>
      </c>
      <c r="J7" s="453" t="s">
        <v>5</v>
      </c>
    </row>
    <row r="8" spans="2:10" ht="15.75" x14ac:dyDescent="0.25">
      <c r="B8" s="423">
        <v>1</v>
      </c>
      <c r="C8" s="424">
        <v>2</v>
      </c>
      <c r="D8" s="424">
        <v>3</v>
      </c>
      <c r="E8" s="424">
        <v>4</v>
      </c>
      <c r="F8" s="424">
        <v>5</v>
      </c>
      <c r="G8" s="424">
        <v>6</v>
      </c>
      <c r="H8" s="424">
        <v>7</v>
      </c>
      <c r="I8" s="424">
        <v>8</v>
      </c>
      <c r="J8" s="425"/>
    </row>
    <row r="9" spans="2:10" ht="15.75" x14ac:dyDescent="0.25">
      <c r="B9" s="1243" t="s">
        <v>264</v>
      </c>
      <c r="C9" s="350">
        <v>31619</v>
      </c>
      <c r="D9" s="396">
        <f>C9/C$12*100</f>
        <v>2.5794814605123721</v>
      </c>
      <c r="E9" s="350">
        <v>41619</v>
      </c>
      <c r="F9" s="396">
        <f>E9/E$12*100</f>
        <v>3.2022005078094948</v>
      </c>
      <c r="G9" s="350">
        <v>41619</v>
      </c>
      <c r="H9" s="396">
        <f>G9/G12*100</f>
        <v>3.2022029716111193</v>
      </c>
      <c r="I9" s="387">
        <f>E9/C9*100</f>
        <v>131.62655365444826</v>
      </c>
      <c r="J9" s="388">
        <f>G9/E9*100</f>
        <v>100</v>
      </c>
    </row>
    <row r="10" spans="2:10" ht="18.75" customHeight="1" x14ac:dyDescent="0.25">
      <c r="B10" s="134" t="s">
        <v>265</v>
      </c>
      <c r="C10" s="350">
        <v>142109</v>
      </c>
      <c r="D10" s="396">
        <f t="shared" ref="D10:D11" si="0">C10/C$12*100</f>
        <v>11.593267683100436</v>
      </c>
      <c r="E10" s="350">
        <v>139637</v>
      </c>
      <c r="F10" s="396">
        <f t="shared" ref="F10:F11" si="1">E10/E$12*100</f>
        <v>10.743787027775641</v>
      </c>
      <c r="G10" s="350">
        <v>139355</v>
      </c>
      <c r="H10" s="396">
        <f>G10/G12*100</f>
        <v>10.722097962682128</v>
      </c>
      <c r="I10" s="387">
        <f t="shared" ref="I10:I12" si="2">E10/C10*100</f>
        <v>98.260490187109895</v>
      </c>
      <c r="J10" s="388">
        <f t="shared" ref="J10:J12" si="3">G10/E10*100</f>
        <v>99.798047795355103</v>
      </c>
    </row>
    <row r="11" spans="2:10" ht="20.25" customHeight="1" x14ac:dyDescent="0.25">
      <c r="B11" s="134" t="s">
        <v>266</v>
      </c>
      <c r="C11" s="350">
        <v>1052061</v>
      </c>
      <c r="D11" s="396">
        <f t="shared" si="0"/>
        <v>85.827250856387195</v>
      </c>
      <c r="E11" s="350">
        <v>1118444</v>
      </c>
      <c r="F11" s="396">
        <f t="shared" si="1"/>
        <v>86.054012464414868</v>
      </c>
      <c r="G11" s="350">
        <v>1118725</v>
      </c>
      <c r="H11" s="396">
        <f>G11/G12*100</f>
        <v>86.075699065706758</v>
      </c>
      <c r="I11" s="387">
        <f t="shared" si="2"/>
        <v>106.30980522992488</v>
      </c>
      <c r="J11" s="388">
        <f t="shared" si="3"/>
        <v>100.02512419039309</v>
      </c>
    </row>
    <row r="12" spans="2:10" ht="16.5" thickBot="1" x14ac:dyDescent="0.3">
      <c r="B12" s="1244" t="s">
        <v>258</v>
      </c>
      <c r="C12" s="354">
        <f t="shared" ref="C12:H12" si="4">SUM(C9:C11)</f>
        <v>1225789</v>
      </c>
      <c r="D12" s="355">
        <f t="shared" si="4"/>
        <v>100</v>
      </c>
      <c r="E12" s="354">
        <f t="shared" si="4"/>
        <v>1299700</v>
      </c>
      <c r="F12" s="355">
        <f t="shared" si="4"/>
        <v>100</v>
      </c>
      <c r="G12" s="354">
        <f t="shared" si="4"/>
        <v>1299699</v>
      </c>
      <c r="H12" s="355">
        <f t="shared" si="4"/>
        <v>100</v>
      </c>
      <c r="I12" s="671">
        <f t="shared" si="2"/>
        <v>106.02966742237041</v>
      </c>
      <c r="J12" s="426">
        <f t="shared" si="3"/>
        <v>99.9999230591675</v>
      </c>
    </row>
  </sheetData>
  <mergeCells count="6">
    <mergeCell ref="B5:J5"/>
    <mergeCell ref="B6:B7"/>
    <mergeCell ref="C6:D6"/>
    <mergeCell ref="E6:F6"/>
    <mergeCell ref="G6:H6"/>
    <mergeCell ref="I6:J6"/>
  </mergeCells>
  <pageMargins left="0.7" right="0.7" top="0.75" bottom="0.75" header="0.3" footer="0.3"/>
  <ignoredErrors>
    <ignoredError sqref="E12:G12 C12:D12" formulaRange="1"/>
  </ignoredError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5"/>
  <sheetViews>
    <sheetView topLeftCell="B1" workbookViewId="0">
      <selection activeCell="C11" sqref="C11"/>
    </sheetView>
  </sheetViews>
  <sheetFormatPr defaultRowHeight="15" x14ac:dyDescent="0.25"/>
  <cols>
    <col min="3" max="3" width="23.28515625" customWidth="1"/>
    <col min="4" max="4" width="12.7109375" customWidth="1"/>
    <col min="5" max="5" width="9.28515625" customWidth="1"/>
    <col min="6" max="6" width="13.42578125" customWidth="1"/>
    <col min="7" max="7" width="10.140625" customWidth="1"/>
    <col min="8" max="8" width="13.28515625" customWidth="1"/>
    <col min="9" max="9" width="12.42578125" customWidth="1"/>
    <col min="10" max="10" width="10.85546875" customWidth="1"/>
    <col min="11" max="11" width="10.28515625" customWidth="1"/>
    <col min="12" max="12" width="11" customWidth="1"/>
    <col min="13" max="13" width="12.7109375" customWidth="1"/>
    <col min="14" max="14" width="10.7109375" customWidth="1"/>
  </cols>
  <sheetData>
    <row r="2" spans="2:14" ht="16.5" thickBot="1" x14ac:dyDescent="0.3">
      <c r="B2" s="50"/>
      <c r="C2" s="50"/>
      <c r="D2" s="50"/>
      <c r="E2" s="50"/>
      <c r="F2" s="50"/>
      <c r="G2" s="50"/>
      <c r="H2" s="50"/>
      <c r="I2" s="50"/>
      <c r="J2" s="50"/>
      <c r="K2" s="50"/>
      <c r="L2" s="50"/>
      <c r="N2" s="405" t="s">
        <v>254</v>
      </c>
    </row>
    <row r="3" spans="2:14" ht="19.899999999999999" customHeight="1" thickBot="1" x14ac:dyDescent="0.3">
      <c r="B3" s="1127" t="s">
        <v>605</v>
      </c>
      <c r="C3" s="1128"/>
      <c r="D3" s="1128"/>
      <c r="E3" s="1128"/>
      <c r="F3" s="1128"/>
      <c r="G3" s="1128"/>
      <c r="H3" s="1128"/>
      <c r="I3" s="1128"/>
      <c r="J3" s="1128"/>
      <c r="K3" s="1128"/>
      <c r="L3" s="1128"/>
      <c r="M3" s="1128"/>
      <c r="N3" s="1129"/>
    </row>
    <row r="4" spans="2:14" ht="16.5" thickBot="1" x14ac:dyDescent="0.3">
      <c r="B4" s="1107" t="s">
        <v>243</v>
      </c>
      <c r="C4" s="1131" t="s">
        <v>278</v>
      </c>
      <c r="D4" s="1134" t="s">
        <v>112</v>
      </c>
      <c r="E4" s="1135"/>
      <c r="F4" s="1135"/>
      <c r="G4" s="1135"/>
      <c r="H4" s="1135"/>
      <c r="I4" s="1134" t="s">
        <v>140</v>
      </c>
      <c r="J4" s="1135"/>
      <c r="K4" s="1135"/>
      <c r="L4" s="1135"/>
      <c r="M4" s="1136"/>
      <c r="N4" s="1131" t="s">
        <v>139</v>
      </c>
    </row>
    <row r="5" spans="2:14" ht="14.65" customHeight="1" x14ac:dyDescent="0.25">
      <c r="B5" s="1130"/>
      <c r="C5" s="1132"/>
      <c r="D5" s="1107" t="s">
        <v>606</v>
      </c>
      <c r="E5" s="1107" t="s">
        <v>24</v>
      </c>
      <c r="F5" s="1107" t="s">
        <v>607</v>
      </c>
      <c r="G5" s="1107" t="s">
        <v>24</v>
      </c>
      <c r="H5" s="1107" t="s">
        <v>258</v>
      </c>
      <c r="I5" s="1107" t="s">
        <v>606</v>
      </c>
      <c r="J5" s="1107" t="s">
        <v>24</v>
      </c>
      <c r="K5" s="1107" t="s">
        <v>607</v>
      </c>
      <c r="L5" s="1107" t="s">
        <v>24</v>
      </c>
      <c r="M5" s="1107" t="s">
        <v>258</v>
      </c>
      <c r="N5" s="1132"/>
    </row>
    <row r="6" spans="2:14" ht="15" customHeight="1" thickBot="1" x14ac:dyDescent="0.3">
      <c r="B6" s="1108"/>
      <c r="C6" s="1133"/>
      <c r="D6" s="1108"/>
      <c r="E6" s="1108"/>
      <c r="F6" s="1108"/>
      <c r="G6" s="1108"/>
      <c r="H6" s="1108"/>
      <c r="I6" s="1108"/>
      <c r="J6" s="1108"/>
      <c r="K6" s="1108"/>
      <c r="L6" s="1108"/>
      <c r="M6" s="1108"/>
      <c r="N6" s="1133"/>
    </row>
    <row r="7" spans="2:14" ht="16.5" thickBot="1" x14ac:dyDescent="0.3">
      <c r="B7" s="825">
        <v>1</v>
      </c>
      <c r="C7" s="826">
        <v>2</v>
      </c>
      <c r="D7" s="826">
        <v>3</v>
      </c>
      <c r="E7" s="827"/>
      <c r="F7" s="826">
        <v>5</v>
      </c>
      <c r="G7" s="826">
        <v>6</v>
      </c>
      <c r="H7" s="827" t="s">
        <v>223</v>
      </c>
      <c r="I7" s="826">
        <v>8</v>
      </c>
      <c r="J7" s="826">
        <v>9</v>
      </c>
      <c r="K7" s="826">
        <v>10</v>
      </c>
      <c r="L7" s="826">
        <v>11</v>
      </c>
      <c r="M7" s="826" t="s">
        <v>224</v>
      </c>
      <c r="N7" s="828" t="s">
        <v>225</v>
      </c>
    </row>
    <row r="8" spans="2:14" ht="15.75" x14ac:dyDescent="0.25">
      <c r="B8" s="836" t="s">
        <v>155</v>
      </c>
      <c r="C8" s="829" t="s">
        <v>608</v>
      </c>
      <c r="D8" s="831">
        <v>48076</v>
      </c>
      <c r="E8" s="830">
        <f>D8/D15*100</f>
        <v>20.565952986974096</v>
      </c>
      <c r="F8" s="831">
        <v>0</v>
      </c>
      <c r="G8" s="830">
        <f>F8/F15*100</f>
        <v>0</v>
      </c>
      <c r="H8" s="831">
        <f t="shared" ref="H8:H14" si="0">D8+F8</f>
        <v>48076</v>
      </c>
      <c r="I8" s="831">
        <v>48076</v>
      </c>
      <c r="J8" s="830">
        <f>I8/I15*100</f>
        <v>19.307552981714931</v>
      </c>
      <c r="K8" s="832">
        <v>0</v>
      </c>
      <c r="L8" s="833">
        <f>K8/K15*100</f>
        <v>0</v>
      </c>
      <c r="M8" s="832">
        <f t="shared" ref="M8:M14" si="1">I8+K8</f>
        <v>48076</v>
      </c>
      <c r="N8" s="837">
        <f>M8/H8*100</f>
        <v>100</v>
      </c>
    </row>
    <row r="9" spans="2:14" ht="15.75" x14ac:dyDescent="0.25">
      <c r="B9" s="805" t="s">
        <v>156</v>
      </c>
      <c r="C9" s="1286" t="s">
        <v>358</v>
      </c>
      <c r="D9" s="838">
        <v>3820</v>
      </c>
      <c r="E9" s="803">
        <f>D9/D15*100</f>
        <v>1.6341197356319381</v>
      </c>
      <c r="F9" s="838">
        <v>30600</v>
      </c>
      <c r="G9" s="803">
        <f>F9/F15*100</f>
        <v>78.252864157119475</v>
      </c>
      <c r="H9" s="838">
        <f t="shared" si="0"/>
        <v>34420</v>
      </c>
      <c r="I9" s="838">
        <v>3868</v>
      </c>
      <c r="J9" s="803">
        <f>I9/I15*100</f>
        <v>1.5534074160344737</v>
      </c>
      <c r="K9" s="839">
        <v>31600</v>
      </c>
      <c r="L9" s="803">
        <f>K9/K15*100</f>
        <v>69.734083636764865</v>
      </c>
      <c r="M9" s="839">
        <f t="shared" si="1"/>
        <v>35468</v>
      </c>
      <c r="N9" s="840">
        <f>M9/H9*100</f>
        <v>103.04474142940153</v>
      </c>
    </row>
    <row r="10" spans="2:14" ht="30" customHeight="1" x14ac:dyDescent="0.25">
      <c r="B10" s="805" t="s">
        <v>157</v>
      </c>
      <c r="C10" s="1286" t="s">
        <v>609</v>
      </c>
      <c r="D10" s="838">
        <v>181168</v>
      </c>
      <c r="E10" s="803">
        <f>D10/D15*100</f>
        <v>77.500053472504433</v>
      </c>
      <c r="F10" s="838">
        <v>0</v>
      </c>
      <c r="G10" s="847">
        <f>F10/F15*100</f>
        <v>0</v>
      </c>
      <c r="H10" s="838">
        <f t="shared" si="0"/>
        <v>181168</v>
      </c>
      <c r="I10" s="838">
        <v>196939</v>
      </c>
      <c r="J10" s="803">
        <f>I10/I15*100</f>
        <v>79.091650234336413</v>
      </c>
      <c r="K10" s="838">
        <v>0</v>
      </c>
      <c r="L10" s="803">
        <f>K10/K15*100</f>
        <v>0</v>
      </c>
      <c r="M10" s="838">
        <f t="shared" si="1"/>
        <v>196939</v>
      </c>
      <c r="N10" s="840">
        <f>M10/H10*100</f>
        <v>108.70517972268834</v>
      </c>
    </row>
    <row r="11" spans="2:14" ht="15.75" x14ac:dyDescent="0.25">
      <c r="B11" s="805" t="s">
        <v>159</v>
      </c>
      <c r="C11" s="1286" t="s">
        <v>610</v>
      </c>
      <c r="D11" s="838">
        <v>0</v>
      </c>
      <c r="E11" s="803">
        <f>D11/D15*100</f>
        <v>0</v>
      </c>
      <c r="F11" s="838">
        <v>0</v>
      </c>
      <c r="G11" s="803">
        <f>F11/F15*100</f>
        <v>0</v>
      </c>
      <c r="H11" s="838">
        <f t="shared" si="0"/>
        <v>0</v>
      </c>
      <c r="I11" s="838">
        <v>0</v>
      </c>
      <c r="J11" s="803">
        <f>I11/I15*100</f>
        <v>0</v>
      </c>
      <c r="K11" s="839">
        <v>0</v>
      </c>
      <c r="L11" s="803">
        <f>K11/K15*100</f>
        <v>0</v>
      </c>
      <c r="M11" s="839">
        <f t="shared" si="1"/>
        <v>0</v>
      </c>
      <c r="N11" s="840" t="s">
        <v>42</v>
      </c>
    </row>
    <row r="12" spans="2:14" ht="15.75" x14ac:dyDescent="0.25">
      <c r="B12" s="805" t="s">
        <v>160</v>
      </c>
      <c r="C12" s="1286" t="s">
        <v>611</v>
      </c>
      <c r="D12" s="838">
        <v>0</v>
      </c>
      <c r="E12" s="803">
        <f>D12/100</f>
        <v>0</v>
      </c>
      <c r="F12" s="838">
        <v>6504</v>
      </c>
      <c r="G12" s="803">
        <f>F12/F15*100</f>
        <v>16.632569558101473</v>
      </c>
      <c r="H12" s="838">
        <f t="shared" si="0"/>
        <v>6504</v>
      </c>
      <c r="I12" s="838">
        <v>0</v>
      </c>
      <c r="J12" s="803">
        <f>I12/I15*100</f>
        <v>0</v>
      </c>
      <c r="K12" s="839">
        <v>9187</v>
      </c>
      <c r="L12" s="803">
        <f>K12/K15*100</f>
        <v>20.273640075030343</v>
      </c>
      <c r="M12" s="839">
        <f t="shared" si="1"/>
        <v>9187</v>
      </c>
      <c r="N12" s="840">
        <f>M12/H12*100</f>
        <v>141.25153751537516</v>
      </c>
    </row>
    <row r="13" spans="2:14" ht="15.75" x14ac:dyDescent="0.25">
      <c r="B13" s="805" t="s">
        <v>161</v>
      </c>
      <c r="C13" s="1286" t="s">
        <v>612</v>
      </c>
      <c r="D13" s="838">
        <v>0</v>
      </c>
      <c r="E13" s="803">
        <f>D13/D15*100</f>
        <v>0</v>
      </c>
      <c r="F13" s="838">
        <v>2000</v>
      </c>
      <c r="G13" s="803">
        <f>F13/F15*100</f>
        <v>5.114566284779051</v>
      </c>
      <c r="H13" s="838">
        <f t="shared" si="0"/>
        <v>2000</v>
      </c>
      <c r="I13" s="838">
        <v>0</v>
      </c>
      <c r="J13" s="803">
        <f>I13/I15*100</f>
        <v>0</v>
      </c>
      <c r="K13" s="839">
        <v>2528</v>
      </c>
      <c r="L13" s="803">
        <f>K13/K15*100</f>
        <v>5.5787266909411892</v>
      </c>
      <c r="M13" s="839">
        <f t="shared" si="1"/>
        <v>2528</v>
      </c>
      <c r="N13" s="840">
        <f>M13/H13*100</f>
        <v>126.4</v>
      </c>
    </row>
    <row r="14" spans="2:14" ht="16.5" thickBot="1" x14ac:dyDescent="0.3">
      <c r="B14" s="806" t="s">
        <v>162</v>
      </c>
      <c r="C14" s="1287" t="s">
        <v>613</v>
      </c>
      <c r="D14" s="834">
        <v>701</v>
      </c>
      <c r="E14" s="788">
        <f>D14/D15*100</f>
        <v>0.29987380488952581</v>
      </c>
      <c r="F14" s="834">
        <v>0</v>
      </c>
      <c r="G14" s="788">
        <f>F14/F15*100</f>
        <v>0</v>
      </c>
      <c r="H14" s="834">
        <f t="shared" si="0"/>
        <v>701</v>
      </c>
      <c r="I14" s="834">
        <v>118</v>
      </c>
      <c r="J14" s="788">
        <f>I14/I15*100</f>
        <v>4.7389367914185083E-2</v>
      </c>
      <c r="K14" s="835">
        <v>2000</v>
      </c>
      <c r="L14" s="788">
        <f>K14/K15*100</f>
        <v>4.4135495972635992</v>
      </c>
      <c r="M14" s="835">
        <f t="shared" si="1"/>
        <v>2118</v>
      </c>
      <c r="N14" s="841">
        <f>M14/H14*100</f>
        <v>302.13980028530671</v>
      </c>
    </row>
    <row r="15" spans="2:14" ht="16.5" thickBot="1" x14ac:dyDescent="0.3">
      <c r="B15" s="842"/>
      <c r="C15" s="1288" t="s">
        <v>614</v>
      </c>
      <c r="D15" s="844">
        <f t="shared" ref="D15:M15" si="2">SUM(D8:D14)</f>
        <v>233765</v>
      </c>
      <c r="E15" s="843">
        <f t="shared" si="2"/>
        <v>100</v>
      </c>
      <c r="F15" s="844">
        <f t="shared" si="2"/>
        <v>39104</v>
      </c>
      <c r="G15" s="843">
        <f t="shared" si="2"/>
        <v>100</v>
      </c>
      <c r="H15" s="844">
        <f t="shared" si="2"/>
        <v>272869</v>
      </c>
      <c r="I15" s="844">
        <f t="shared" si="2"/>
        <v>249001</v>
      </c>
      <c r="J15" s="843">
        <f t="shared" si="2"/>
        <v>100</v>
      </c>
      <c r="K15" s="845">
        <f t="shared" si="2"/>
        <v>45315</v>
      </c>
      <c r="L15" s="843">
        <f t="shared" si="2"/>
        <v>100</v>
      </c>
      <c r="M15" s="845">
        <f t="shared" si="2"/>
        <v>294316</v>
      </c>
      <c r="N15" s="846">
        <f>M15/H15*100</f>
        <v>107.85981551587025</v>
      </c>
    </row>
  </sheetData>
  <mergeCells count="16">
    <mergeCell ref="B3:N3"/>
    <mergeCell ref="I5:I6"/>
    <mergeCell ref="B4:B6"/>
    <mergeCell ref="C4:C6"/>
    <mergeCell ref="D4:H4"/>
    <mergeCell ref="I4:M4"/>
    <mergeCell ref="N4:N6"/>
    <mergeCell ref="D5:D6"/>
    <mergeCell ref="F5:F6"/>
    <mergeCell ref="G5:G6"/>
    <mergeCell ref="H5:H6"/>
    <mergeCell ref="J5:J6"/>
    <mergeCell ref="K5:K6"/>
    <mergeCell ref="L5:L6"/>
    <mergeCell ref="M5:M6"/>
    <mergeCell ref="E5:E6"/>
  </mergeCells>
  <pageMargins left="0.7" right="0.7" top="0.75" bottom="0.75" header="0.3" footer="0.3"/>
  <pageSetup orientation="portrait" r:id="rId1"/>
  <ignoredErrors>
    <ignoredError sqref="D15 F15 I15 K15" formulaRange="1"/>
  </ignoredError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9"/>
  <sheetViews>
    <sheetView topLeftCell="B1" workbookViewId="0">
      <selection activeCell="C18" sqref="C18"/>
    </sheetView>
  </sheetViews>
  <sheetFormatPr defaultRowHeight="15" x14ac:dyDescent="0.25"/>
  <cols>
    <col min="2" max="2" width="10.7109375" customWidth="1"/>
    <col min="3" max="3" width="29.5703125" customWidth="1"/>
    <col min="4" max="4" width="15" customWidth="1"/>
    <col min="5" max="5" width="12.7109375" customWidth="1"/>
    <col min="6" max="6" width="13.28515625" customWidth="1"/>
    <col min="7" max="7" width="12.5703125" customWidth="1"/>
    <col min="8" max="8" width="13.7109375" customWidth="1"/>
    <col min="9" max="9" width="14" customWidth="1"/>
    <col min="10" max="10" width="14.7109375" customWidth="1"/>
  </cols>
  <sheetData>
    <row r="2" spans="2:10" ht="16.5" thickBot="1" x14ac:dyDescent="0.3">
      <c r="J2" s="405" t="s">
        <v>254</v>
      </c>
    </row>
    <row r="3" spans="2:10" ht="19.899999999999999" customHeight="1" thickBot="1" x14ac:dyDescent="0.3">
      <c r="B3" s="998" t="s">
        <v>615</v>
      </c>
      <c r="C3" s="999"/>
      <c r="D3" s="999"/>
      <c r="E3" s="999"/>
      <c r="F3" s="999"/>
      <c r="G3" s="999"/>
      <c r="H3" s="999"/>
      <c r="I3" s="999"/>
      <c r="J3" s="1000"/>
    </row>
    <row r="4" spans="2:10" ht="16.5" thickBot="1" x14ac:dyDescent="0.3">
      <c r="B4" s="698" t="s">
        <v>243</v>
      </c>
      <c r="C4" s="980" t="s">
        <v>278</v>
      </c>
      <c r="D4" s="982" t="s">
        <v>112</v>
      </c>
      <c r="E4" s="982"/>
      <c r="F4" s="982"/>
      <c r="G4" s="982" t="s">
        <v>140</v>
      </c>
      <c r="H4" s="982"/>
      <c r="I4" s="982"/>
      <c r="J4" s="1137" t="s">
        <v>139</v>
      </c>
    </row>
    <row r="5" spans="2:10" ht="16.5" thickBot="1" x14ac:dyDescent="0.3">
      <c r="B5" s="699"/>
      <c r="C5" s="981"/>
      <c r="D5" s="700" t="s">
        <v>601</v>
      </c>
      <c r="E5" s="700" t="s">
        <v>602</v>
      </c>
      <c r="F5" s="700" t="s">
        <v>446</v>
      </c>
      <c r="G5" s="915" t="s">
        <v>601</v>
      </c>
      <c r="H5" s="915" t="s">
        <v>602</v>
      </c>
      <c r="I5" s="915" t="s">
        <v>446</v>
      </c>
      <c r="J5" s="1138"/>
    </row>
    <row r="6" spans="2:10" ht="16.5" thickBot="1" x14ac:dyDescent="0.3">
      <c r="B6" s="701">
        <v>1</v>
      </c>
      <c r="C6" s="440">
        <v>2</v>
      </c>
      <c r="D6" s="440">
        <v>3</v>
      </c>
      <c r="E6" s="440">
        <v>4</v>
      </c>
      <c r="F6" s="440" t="s">
        <v>113</v>
      </c>
      <c r="G6" s="440">
        <v>6</v>
      </c>
      <c r="H6" s="440">
        <v>7</v>
      </c>
      <c r="I6" s="440" t="s">
        <v>114</v>
      </c>
      <c r="J6" s="445" t="s">
        <v>142</v>
      </c>
    </row>
    <row r="7" spans="2:10" ht="15.75" x14ac:dyDescent="0.25">
      <c r="B7" s="173">
        <v>1</v>
      </c>
      <c r="C7" s="595" t="s">
        <v>616</v>
      </c>
      <c r="D7" s="66">
        <v>322369</v>
      </c>
      <c r="E7" s="66">
        <v>134551</v>
      </c>
      <c r="F7" s="66">
        <f>D7+E7</f>
        <v>456920</v>
      </c>
      <c r="G7" s="851">
        <v>367431</v>
      </c>
      <c r="H7" s="851">
        <v>140870</v>
      </c>
      <c r="I7" s="851">
        <f>G7+H7</f>
        <v>508301</v>
      </c>
      <c r="J7" s="494">
        <f>I7/F7*100</f>
        <v>111.24507572441564</v>
      </c>
    </row>
    <row r="8" spans="2:10" ht="15.75" x14ac:dyDescent="0.25">
      <c r="B8" s="174">
        <v>2</v>
      </c>
      <c r="C8" s="595" t="s">
        <v>617</v>
      </c>
      <c r="D8" s="66">
        <v>-2232</v>
      </c>
      <c r="E8" s="66">
        <v>-672</v>
      </c>
      <c r="F8" s="66">
        <f>D8+E8</f>
        <v>-2904</v>
      </c>
      <c r="G8" s="851">
        <v>-2600</v>
      </c>
      <c r="H8" s="851">
        <v>-1312</v>
      </c>
      <c r="I8" s="851">
        <f>G8+H8</f>
        <v>-3912</v>
      </c>
      <c r="J8" s="494">
        <f t="shared" ref="J8:J9" si="0">I8/F8*100</f>
        <v>134.71074380165288</v>
      </c>
    </row>
    <row r="9" spans="2:10" ht="16.5" thickBot="1" x14ac:dyDescent="0.3">
      <c r="B9" s="207">
        <v>3</v>
      </c>
      <c r="C9" s="1289" t="s">
        <v>618</v>
      </c>
      <c r="D9" s="208">
        <f>D7+D8</f>
        <v>320137</v>
      </c>
      <c r="E9" s="208">
        <v>133879</v>
      </c>
      <c r="F9" s="208">
        <f>F7+F8</f>
        <v>454016</v>
      </c>
      <c r="G9" s="175">
        <f>SUM(G7:G8)</f>
        <v>364831</v>
      </c>
      <c r="H9" s="175">
        <f t="shared" ref="H9" si="1">SUM(H7:H8)</f>
        <v>139558</v>
      </c>
      <c r="I9" s="175">
        <f>I7+I8</f>
        <v>504389</v>
      </c>
      <c r="J9" s="852">
        <f t="shared" si="0"/>
        <v>111.09498343670707</v>
      </c>
    </row>
  </sheetData>
  <mergeCells count="5">
    <mergeCell ref="B3:J3"/>
    <mergeCell ref="C4:C5"/>
    <mergeCell ref="D4:F4"/>
    <mergeCell ref="G4:I4"/>
    <mergeCell ref="J4:J5"/>
  </mergeCells>
  <pageMargins left="0.7" right="0.7" top="0.75" bottom="0.75" header="0.3" footer="0.3"/>
  <ignoredErrors>
    <ignoredError sqref="G9:H9" formulaRange="1"/>
  </ignoredError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2"/>
  <sheetViews>
    <sheetView topLeftCell="A10" workbookViewId="0">
      <selection activeCell="C24" sqref="C24"/>
    </sheetView>
  </sheetViews>
  <sheetFormatPr defaultRowHeight="15" x14ac:dyDescent="0.25"/>
  <cols>
    <col min="2" max="2" width="10.28515625" customWidth="1"/>
    <col min="3" max="3" width="26.28515625" customWidth="1"/>
    <col min="4" max="4" width="19.7109375" customWidth="1"/>
    <col min="5" max="5" width="17.42578125" customWidth="1"/>
    <col min="6" max="6" width="16.42578125" customWidth="1"/>
    <col min="7" max="7" width="15" customWidth="1"/>
    <col min="8" max="8" width="13.28515625" customWidth="1"/>
  </cols>
  <sheetData>
    <row r="2" spans="2:8" ht="16.5" thickBot="1" x14ac:dyDescent="0.3">
      <c r="H2" s="405" t="s">
        <v>254</v>
      </c>
    </row>
    <row r="3" spans="2:8" ht="19.899999999999999" customHeight="1" thickBot="1" x14ac:dyDescent="0.3">
      <c r="B3" s="1139" t="s">
        <v>619</v>
      </c>
      <c r="C3" s="1140"/>
      <c r="D3" s="1140"/>
      <c r="E3" s="1140"/>
      <c r="F3" s="1140"/>
      <c r="G3" s="1140"/>
      <c r="H3" s="1141"/>
    </row>
    <row r="4" spans="2:8" ht="16.5" customHeight="1" thickTop="1" x14ac:dyDescent="0.25">
      <c r="B4" s="980" t="s">
        <v>243</v>
      </c>
      <c r="C4" s="980" t="s">
        <v>620</v>
      </c>
      <c r="D4" s="980" t="s">
        <v>621</v>
      </c>
      <c r="E4" s="907" t="s">
        <v>622</v>
      </c>
      <c r="F4" s="907" t="s">
        <v>623</v>
      </c>
      <c r="G4" s="980" t="s">
        <v>258</v>
      </c>
      <c r="H4" s="1142" t="s">
        <v>24</v>
      </c>
    </row>
    <row r="5" spans="2:8" ht="16.5" thickBot="1" x14ac:dyDescent="0.3">
      <c r="B5" s="981"/>
      <c r="C5" s="981"/>
      <c r="D5" s="981"/>
      <c r="E5" s="908" t="s">
        <v>624</v>
      </c>
      <c r="F5" s="908" t="s">
        <v>625</v>
      </c>
      <c r="G5" s="981"/>
      <c r="H5" s="1024"/>
    </row>
    <row r="6" spans="2:8" ht="16.5" thickBot="1" x14ac:dyDescent="0.3">
      <c r="B6" s="142">
        <v>1</v>
      </c>
      <c r="C6" s="139">
        <v>2</v>
      </c>
      <c r="D6" s="139">
        <v>3</v>
      </c>
      <c r="E6" s="139">
        <v>4</v>
      </c>
      <c r="F6" s="139">
        <v>5</v>
      </c>
      <c r="G6" s="139" t="s">
        <v>116</v>
      </c>
      <c r="H6" s="140">
        <v>7</v>
      </c>
    </row>
    <row r="7" spans="2:8" ht="15.75" x14ac:dyDescent="0.25">
      <c r="B7" s="82">
        <v>1</v>
      </c>
      <c r="C7" s="1143" t="s">
        <v>445</v>
      </c>
      <c r="D7" s="1143"/>
      <c r="E7" s="209"/>
      <c r="F7" s="210"/>
      <c r="G7" s="167"/>
      <c r="H7" s="17"/>
    </row>
    <row r="8" spans="2:8" ht="15.75" x14ac:dyDescent="0.25">
      <c r="B8" s="80" t="s">
        <v>146</v>
      </c>
      <c r="C8" s="595" t="s">
        <v>626</v>
      </c>
      <c r="D8" s="491">
        <v>237</v>
      </c>
      <c r="E8" s="490">
        <v>7539</v>
      </c>
      <c r="F8" s="491">
        <v>50</v>
      </c>
      <c r="G8" s="490">
        <f>D8+E8+F8</f>
        <v>7826</v>
      </c>
      <c r="H8" s="496">
        <f>G8/G$13*100</f>
        <v>57.291361639824302</v>
      </c>
    </row>
    <row r="9" spans="2:8" ht="15.75" x14ac:dyDescent="0.25">
      <c r="B9" s="80" t="s">
        <v>147</v>
      </c>
      <c r="C9" s="595" t="s">
        <v>627</v>
      </c>
      <c r="D9" s="491">
        <v>165</v>
      </c>
      <c r="E9" s="490">
        <v>2711</v>
      </c>
      <c r="F9" s="491">
        <v>18</v>
      </c>
      <c r="G9" s="490">
        <f t="shared" ref="G9:G12" si="0">D9+E9+F9</f>
        <v>2894</v>
      </c>
      <c r="H9" s="496">
        <f t="shared" ref="H9:H12" si="1">G9/G$13*100</f>
        <v>21.185944363103953</v>
      </c>
    </row>
    <row r="10" spans="2:8" ht="15.75" x14ac:dyDescent="0.25">
      <c r="B10" s="80" t="s">
        <v>148</v>
      </c>
      <c r="C10" s="595" t="s">
        <v>628</v>
      </c>
      <c r="D10" s="491">
        <v>21</v>
      </c>
      <c r="E10" s="491">
        <v>827</v>
      </c>
      <c r="F10" s="491">
        <v>0</v>
      </c>
      <c r="G10" s="490">
        <f t="shared" si="0"/>
        <v>848</v>
      </c>
      <c r="H10" s="496">
        <f t="shared" si="1"/>
        <v>6.207906295754027</v>
      </c>
    </row>
    <row r="11" spans="2:8" ht="15.75" x14ac:dyDescent="0.25">
      <c r="B11" s="80" t="s">
        <v>149</v>
      </c>
      <c r="C11" s="595" t="s">
        <v>629</v>
      </c>
      <c r="D11" s="491">
        <v>122</v>
      </c>
      <c r="E11" s="490">
        <v>1850</v>
      </c>
      <c r="F11" s="491">
        <v>5</v>
      </c>
      <c r="G11" s="490">
        <f t="shared" si="0"/>
        <v>1977</v>
      </c>
      <c r="H11" s="496">
        <f t="shared" si="1"/>
        <v>14.472913616398241</v>
      </c>
    </row>
    <row r="12" spans="2:8" ht="16.5" thickBot="1" x14ac:dyDescent="0.3">
      <c r="B12" s="80" t="s">
        <v>150</v>
      </c>
      <c r="C12" s="1285" t="s">
        <v>341</v>
      </c>
      <c r="D12" s="497">
        <v>19</v>
      </c>
      <c r="E12" s="497">
        <v>95</v>
      </c>
      <c r="F12" s="497">
        <v>1</v>
      </c>
      <c r="G12" s="490">
        <f t="shared" si="0"/>
        <v>115</v>
      </c>
      <c r="H12" s="496">
        <f t="shared" si="1"/>
        <v>0.84187408491947291</v>
      </c>
    </row>
    <row r="13" spans="2:8" ht="16.5" thickBot="1" x14ac:dyDescent="0.3">
      <c r="B13" s="1144" t="s">
        <v>630</v>
      </c>
      <c r="C13" s="1003"/>
      <c r="D13" s="116">
        <f>SUM(D8:D12)</f>
        <v>564</v>
      </c>
      <c r="E13" s="116">
        <f t="shared" ref="E13:G13" si="2">SUM(E8:E12)</f>
        <v>13022</v>
      </c>
      <c r="F13" s="116">
        <f t="shared" si="2"/>
        <v>74</v>
      </c>
      <c r="G13" s="116">
        <f t="shared" si="2"/>
        <v>13660</v>
      </c>
      <c r="H13" s="880">
        <f>SUM(H8:H12)</f>
        <v>100</v>
      </c>
    </row>
    <row r="14" spans="2:8" ht="15.75" x14ac:dyDescent="0.25">
      <c r="B14" s="83">
        <v>2</v>
      </c>
      <c r="C14" s="1143" t="s">
        <v>340</v>
      </c>
      <c r="D14" s="1143"/>
      <c r="E14" s="211"/>
      <c r="F14" s="211"/>
      <c r="G14" s="211"/>
      <c r="H14" s="86"/>
    </row>
    <row r="15" spans="2:8" ht="15.75" x14ac:dyDescent="0.25">
      <c r="B15" s="84" t="s">
        <v>146</v>
      </c>
      <c r="C15" s="595" t="s">
        <v>626</v>
      </c>
      <c r="D15" s="490">
        <v>4586</v>
      </c>
      <c r="E15" s="490">
        <v>89487</v>
      </c>
      <c r="F15" s="491">
        <v>202</v>
      </c>
      <c r="G15" s="490">
        <f>D15+E15+F15</f>
        <v>94275</v>
      </c>
      <c r="H15" s="496">
        <f>G15/G$21*100</f>
        <v>19.05927733447086</v>
      </c>
    </row>
    <row r="16" spans="2:8" ht="15.75" x14ac:dyDescent="0.25">
      <c r="B16" s="84" t="s">
        <v>147</v>
      </c>
      <c r="C16" s="595" t="s">
        <v>627</v>
      </c>
      <c r="D16" s="490">
        <v>1083</v>
      </c>
      <c r="E16" s="490">
        <v>13389</v>
      </c>
      <c r="F16" s="491">
        <v>46</v>
      </c>
      <c r="G16" s="490">
        <f t="shared" ref="G16:G20" si="3">D16+E16+F16</f>
        <v>14518</v>
      </c>
      <c r="H16" s="496">
        <f t="shared" ref="H16:H20" si="4">G16/G$21*100</f>
        <v>2.9350579511201054</v>
      </c>
    </row>
    <row r="17" spans="2:8" ht="15.75" x14ac:dyDescent="0.25">
      <c r="B17" s="84" t="s">
        <v>148</v>
      </c>
      <c r="C17" s="595" t="s">
        <v>628</v>
      </c>
      <c r="D17" s="490">
        <v>6544</v>
      </c>
      <c r="E17" s="490">
        <v>157014</v>
      </c>
      <c r="F17" s="491">
        <v>266</v>
      </c>
      <c r="G17" s="490">
        <f t="shared" si="3"/>
        <v>163824</v>
      </c>
      <c r="H17" s="496">
        <f t="shared" si="4"/>
        <v>33.119777778227039</v>
      </c>
    </row>
    <row r="18" spans="2:8" ht="15.75" x14ac:dyDescent="0.25">
      <c r="B18" s="84" t="s">
        <v>149</v>
      </c>
      <c r="C18" s="595" t="s">
        <v>629</v>
      </c>
      <c r="D18" s="491">
        <v>488</v>
      </c>
      <c r="E18" s="490">
        <v>8869</v>
      </c>
      <c r="F18" s="491">
        <v>24</v>
      </c>
      <c r="G18" s="490">
        <f t="shared" si="3"/>
        <v>9381</v>
      </c>
      <c r="H18" s="496">
        <f t="shared" si="4"/>
        <v>1.8965269761301629</v>
      </c>
    </row>
    <row r="19" spans="2:8" ht="15.75" x14ac:dyDescent="0.25">
      <c r="B19" s="84" t="s">
        <v>150</v>
      </c>
      <c r="C19" s="1290" t="s">
        <v>631</v>
      </c>
      <c r="D19" s="490">
        <v>3152</v>
      </c>
      <c r="E19" s="490">
        <v>109235</v>
      </c>
      <c r="F19" s="491">
        <v>162</v>
      </c>
      <c r="G19" s="490">
        <f t="shared" si="3"/>
        <v>112549</v>
      </c>
      <c r="H19" s="496">
        <f t="shared" si="4"/>
        <v>22.753673876609501</v>
      </c>
    </row>
    <row r="20" spans="2:8" ht="16.5" thickBot="1" x14ac:dyDescent="0.3">
      <c r="B20" s="84" t="s">
        <v>151</v>
      </c>
      <c r="C20" s="1291" t="s">
        <v>341</v>
      </c>
      <c r="D20" s="498">
        <v>17003</v>
      </c>
      <c r="E20" s="498">
        <v>82555</v>
      </c>
      <c r="F20" s="497">
        <v>536</v>
      </c>
      <c r="G20" s="490">
        <f t="shared" si="3"/>
        <v>100094</v>
      </c>
      <c r="H20" s="496">
        <f t="shared" si="4"/>
        <v>20.235686083442335</v>
      </c>
    </row>
    <row r="21" spans="2:8" ht="16.5" thickBot="1" x14ac:dyDescent="0.3">
      <c r="B21" s="1144" t="s">
        <v>632</v>
      </c>
      <c r="C21" s="1003"/>
      <c r="D21" s="116">
        <f>SUM(D15:D20)</f>
        <v>32856</v>
      </c>
      <c r="E21" s="116">
        <f t="shared" ref="E21:G21" si="5">SUM(E15:E20)</f>
        <v>460549</v>
      </c>
      <c r="F21" s="116">
        <f t="shared" si="5"/>
        <v>1236</v>
      </c>
      <c r="G21" s="116">
        <f t="shared" si="5"/>
        <v>494641</v>
      </c>
      <c r="H21" s="880">
        <f>SUM(H15:H20)</f>
        <v>100</v>
      </c>
    </row>
    <row r="22" spans="2:8" ht="16.5" thickBot="1" x14ac:dyDescent="0.3">
      <c r="B22" s="1144" t="s">
        <v>633</v>
      </c>
      <c r="C22" s="1003"/>
      <c r="D22" s="58">
        <f>D13+D21</f>
        <v>33420</v>
      </c>
      <c r="E22" s="58">
        <f t="shared" ref="E22:G22" si="6">E13+E21</f>
        <v>473571</v>
      </c>
      <c r="F22" s="58">
        <f t="shared" si="6"/>
        <v>1310</v>
      </c>
      <c r="G22" s="58">
        <f t="shared" si="6"/>
        <v>508301</v>
      </c>
      <c r="H22" s="151" t="s">
        <v>42</v>
      </c>
    </row>
  </sheetData>
  <mergeCells count="11">
    <mergeCell ref="C7:D7"/>
    <mergeCell ref="B13:C13"/>
    <mergeCell ref="C14:D14"/>
    <mergeCell ref="B21:C21"/>
    <mergeCell ref="B22:C22"/>
    <mergeCell ref="B3:H3"/>
    <mergeCell ref="B4:B5"/>
    <mergeCell ref="C4:C5"/>
    <mergeCell ref="D4:D5"/>
    <mergeCell ref="G4:G5"/>
    <mergeCell ref="H4:H5"/>
  </mergeCells>
  <pageMargins left="0.7" right="0.7" top="0.75" bottom="0.75" header="0.3" footer="0.3"/>
  <pageSetup orientation="portrait" r:id="rId1"/>
  <ignoredErrors>
    <ignoredError sqref="H14 H22:H23" numberStoredAsText="1"/>
  </ignoredError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M18"/>
  <sheetViews>
    <sheetView topLeftCell="B1" workbookViewId="0">
      <selection activeCell="D20" sqref="D20"/>
    </sheetView>
  </sheetViews>
  <sheetFormatPr defaultRowHeight="15" x14ac:dyDescent="0.25"/>
  <cols>
    <col min="2" max="2" width="7" customWidth="1"/>
    <col min="3" max="3" width="14.28515625" customWidth="1"/>
    <col min="4" max="4" width="15.5703125" customWidth="1"/>
    <col min="5" max="5" width="15.28515625" customWidth="1"/>
    <col min="6" max="6" width="12.28515625" customWidth="1"/>
    <col min="7" max="7" width="15.5703125" customWidth="1"/>
    <col min="8" max="8" width="14.28515625" customWidth="1"/>
    <col min="9" max="9" width="15.7109375" customWidth="1"/>
    <col min="10" max="10" width="14.28515625" customWidth="1"/>
    <col min="11" max="11" width="15.28515625" customWidth="1"/>
    <col min="12" max="12" width="13.42578125" customWidth="1"/>
    <col min="13" max="13" width="15.42578125" customWidth="1"/>
  </cols>
  <sheetData>
    <row r="3" spans="2:13" ht="15.75" x14ac:dyDescent="0.25">
      <c r="B3" s="4"/>
      <c r="C3" s="5"/>
      <c r="D3" s="5"/>
      <c r="E3" s="5"/>
      <c r="F3" s="5"/>
      <c r="G3" s="5"/>
      <c r="H3" s="5"/>
      <c r="I3" s="5"/>
      <c r="J3" s="5"/>
      <c r="K3" s="5"/>
      <c r="L3" s="5"/>
      <c r="M3" s="5"/>
    </row>
    <row r="4" spans="2:13" ht="16.5" thickBot="1" x14ac:dyDescent="0.3">
      <c r="B4" s="4" t="s">
        <v>117</v>
      </c>
      <c r="C4" s="5"/>
      <c r="D4" s="5"/>
      <c r="E4" s="5"/>
      <c r="F4" s="5"/>
      <c r="G4" s="5"/>
      <c r="H4" s="5"/>
      <c r="I4" s="5"/>
      <c r="J4" s="5"/>
      <c r="K4" s="5"/>
      <c r="L4" s="5"/>
      <c r="M4" s="405" t="s">
        <v>254</v>
      </c>
    </row>
    <row r="5" spans="2:13" ht="19.899999999999999" customHeight="1" thickTop="1" thickBot="1" x14ac:dyDescent="0.3">
      <c r="B5" s="1147" t="s">
        <v>634</v>
      </c>
      <c r="C5" s="1148"/>
      <c r="D5" s="1148"/>
      <c r="E5" s="1148"/>
      <c r="F5" s="1148"/>
      <c r="G5" s="1148"/>
      <c r="H5" s="1148"/>
      <c r="I5" s="1148"/>
      <c r="J5" s="1148"/>
      <c r="K5" s="1148"/>
      <c r="L5" s="1148"/>
      <c r="M5" s="1149"/>
    </row>
    <row r="6" spans="2:13" ht="16.5" customHeight="1" x14ac:dyDescent="0.25">
      <c r="B6" s="980" t="s">
        <v>243</v>
      </c>
      <c r="C6" s="1093" t="s">
        <v>635</v>
      </c>
      <c r="D6" s="1093" t="s">
        <v>636</v>
      </c>
      <c r="E6" s="1093" t="s">
        <v>637</v>
      </c>
      <c r="F6" s="1093" t="s">
        <v>638</v>
      </c>
      <c r="G6" s="1093" t="s">
        <v>639</v>
      </c>
      <c r="H6" s="1093"/>
      <c r="I6" s="1292"/>
      <c r="J6" s="1093" t="s">
        <v>640</v>
      </c>
      <c r="K6" s="1093"/>
      <c r="L6" s="1093"/>
      <c r="M6" s="1095" t="s">
        <v>641</v>
      </c>
    </row>
    <row r="7" spans="2:13" ht="15.75" customHeight="1" x14ac:dyDescent="0.25">
      <c r="B7" s="1037"/>
      <c r="C7" s="1293"/>
      <c r="D7" s="1293"/>
      <c r="E7" s="1293"/>
      <c r="F7" s="1293"/>
      <c r="G7" s="1293" t="s">
        <v>636</v>
      </c>
      <c r="H7" s="1293" t="s">
        <v>642</v>
      </c>
      <c r="I7" s="1264" t="s">
        <v>643</v>
      </c>
      <c r="J7" s="1293" t="s">
        <v>644</v>
      </c>
      <c r="K7" s="1293" t="s">
        <v>645</v>
      </c>
      <c r="L7" s="1293" t="s">
        <v>646</v>
      </c>
      <c r="M7" s="1057"/>
    </row>
    <row r="8" spans="2:13" ht="16.5" thickBot="1" x14ac:dyDescent="0.3">
      <c r="B8" s="981"/>
      <c r="C8" s="1058"/>
      <c r="D8" s="1058"/>
      <c r="E8" s="1058"/>
      <c r="F8" s="1058"/>
      <c r="G8" s="1058"/>
      <c r="H8" s="1058"/>
      <c r="I8" s="917" t="s">
        <v>647</v>
      </c>
      <c r="J8" s="1058"/>
      <c r="K8" s="1058"/>
      <c r="L8" s="1058"/>
      <c r="M8" s="1059"/>
    </row>
    <row r="9" spans="2:13" ht="16.5" thickBot="1" x14ac:dyDescent="0.3">
      <c r="B9" s="444">
        <v>1</v>
      </c>
      <c r="C9" s="437">
        <v>2</v>
      </c>
      <c r="D9" s="437">
        <v>3</v>
      </c>
      <c r="E9" s="437">
        <v>4</v>
      </c>
      <c r="F9" s="436">
        <v>5</v>
      </c>
      <c r="G9" s="437">
        <v>6</v>
      </c>
      <c r="H9" s="437">
        <v>7</v>
      </c>
      <c r="I9" s="437">
        <v>8</v>
      </c>
      <c r="J9" s="437" t="s">
        <v>185</v>
      </c>
      <c r="K9" s="437" t="s">
        <v>186</v>
      </c>
      <c r="L9" s="437" t="s">
        <v>187</v>
      </c>
      <c r="M9" s="438" t="s">
        <v>118</v>
      </c>
    </row>
    <row r="10" spans="2:13" ht="15.75" x14ac:dyDescent="0.25">
      <c r="B10" s="80">
        <v>1</v>
      </c>
      <c r="C10" s="98">
        <v>0</v>
      </c>
      <c r="D10" s="87">
        <v>0</v>
      </c>
      <c r="E10" s="505">
        <v>498565</v>
      </c>
      <c r="F10" s="472">
        <f>E10/E$16*100</f>
        <v>98.084599479442304</v>
      </c>
      <c r="G10" s="90">
        <v>0</v>
      </c>
      <c r="H10" s="492">
        <v>5</v>
      </c>
      <c r="I10" s="492">
        <v>397</v>
      </c>
      <c r="J10" s="510">
        <f>E10*D10</f>
        <v>0</v>
      </c>
      <c r="K10" s="508">
        <f>H10*G10</f>
        <v>0</v>
      </c>
      <c r="L10" s="81">
        <f>I10*D10</f>
        <v>0</v>
      </c>
      <c r="M10" s="114">
        <f>J10+K10+L10</f>
        <v>0</v>
      </c>
    </row>
    <row r="11" spans="2:13" s="78" customFormat="1" ht="15.75" x14ac:dyDescent="0.25">
      <c r="B11" s="853">
        <v>2</v>
      </c>
      <c r="C11" s="854" t="s">
        <v>119</v>
      </c>
      <c r="D11" s="855">
        <v>0.02</v>
      </c>
      <c r="E11" s="856">
        <v>2713</v>
      </c>
      <c r="F11" s="857">
        <f t="shared" ref="F11:F15" si="0">E11/E$16*100</f>
        <v>0.53373886732467568</v>
      </c>
      <c r="G11" s="858">
        <v>0.02</v>
      </c>
      <c r="H11" s="859">
        <v>35</v>
      </c>
      <c r="I11" s="859">
        <v>0</v>
      </c>
      <c r="J11" s="510">
        <v>56</v>
      </c>
      <c r="K11" s="860">
        <v>0</v>
      </c>
      <c r="L11" s="861">
        <f t="shared" ref="L11:L15" si="1">I11*D11</f>
        <v>0</v>
      </c>
      <c r="M11" s="862">
        <f t="shared" ref="M11:M16" si="2">J11+K11+L11</f>
        <v>56</v>
      </c>
    </row>
    <row r="12" spans="2:13" s="78" customFormat="1" ht="15.75" x14ac:dyDescent="0.25">
      <c r="B12" s="853">
        <v>3</v>
      </c>
      <c r="C12" s="854" t="s">
        <v>120</v>
      </c>
      <c r="D12" s="855">
        <v>0.15</v>
      </c>
      <c r="E12" s="856">
        <v>2645</v>
      </c>
      <c r="F12" s="857">
        <f t="shared" si="0"/>
        <v>0.5203609672221774</v>
      </c>
      <c r="G12" s="858">
        <v>1</v>
      </c>
      <c r="H12" s="859">
        <v>33</v>
      </c>
      <c r="I12" s="859">
        <v>0</v>
      </c>
      <c r="J12" s="510">
        <v>412</v>
      </c>
      <c r="K12" s="860">
        <v>35</v>
      </c>
      <c r="L12" s="861">
        <f t="shared" si="1"/>
        <v>0</v>
      </c>
      <c r="M12" s="862">
        <f t="shared" si="2"/>
        <v>447</v>
      </c>
    </row>
    <row r="13" spans="2:13" s="78" customFormat="1" ht="15.75" x14ac:dyDescent="0.25">
      <c r="B13" s="853">
        <v>4</v>
      </c>
      <c r="C13" s="854" t="s">
        <v>121</v>
      </c>
      <c r="D13" s="855">
        <v>0.5</v>
      </c>
      <c r="E13" s="856">
        <v>1489</v>
      </c>
      <c r="F13" s="857">
        <f t="shared" si="0"/>
        <v>0.29293666547970593</v>
      </c>
      <c r="G13" s="858">
        <v>1</v>
      </c>
      <c r="H13" s="859">
        <v>47</v>
      </c>
      <c r="I13" s="859">
        <v>0</v>
      </c>
      <c r="J13" s="510">
        <v>747</v>
      </c>
      <c r="K13" s="860">
        <f t="shared" ref="K13:K14" si="3">H13*G13</f>
        <v>47</v>
      </c>
      <c r="L13" s="861">
        <f t="shared" si="1"/>
        <v>0</v>
      </c>
      <c r="M13" s="862">
        <f t="shared" si="2"/>
        <v>794</v>
      </c>
    </row>
    <row r="14" spans="2:13" s="78" customFormat="1" ht="15.75" x14ac:dyDescent="0.25">
      <c r="B14" s="853">
        <v>5</v>
      </c>
      <c r="C14" s="854" t="s">
        <v>122</v>
      </c>
      <c r="D14" s="855">
        <v>0.8</v>
      </c>
      <c r="E14" s="863">
        <v>965</v>
      </c>
      <c r="F14" s="857">
        <f t="shared" si="0"/>
        <v>0.18984814116045415</v>
      </c>
      <c r="G14" s="858">
        <v>1</v>
      </c>
      <c r="H14" s="859">
        <v>46</v>
      </c>
      <c r="I14" s="859">
        <v>0</v>
      </c>
      <c r="J14" s="510">
        <v>773</v>
      </c>
      <c r="K14" s="860">
        <f t="shared" si="3"/>
        <v>46</v>
      </c>
      <c r="L14" s="861">
        <f t="shared" si="1"/>
        <v>0</v>
      </c>
      <c r="M14" s="862">
        <f t="shared" si="2"/>
        <v>819</v>
      </c>
    </row>
    <row r="15" spans="2:13" s="78" customFormat="1" ht="16.5" thickBot="1" x14ac:dyDescent="0.3">
      <c r="B15" s="853">
        <v>6</v>
      </c>
      <c r="C15" s="864" t="s">
        <v>123</v>
      </c>
      <c r="D15" s="865">
        <v>1</v>
      </c>
      <c r="E15" s="866">
        <v>1924</v>
      </c>
      <c r="F15" s="857">
        <f t="shared" si="0"/>
        <v>0.37851587937068781</v>
      </c>
      <c r="G15" s="867">
        <v>1</v>
      </c>
      <c r="H15" s="868">
        <v>132</v>
      </c>
      <c r="I15" s="868">
        <v>0</v>
      </c>
      <c r="J15" s="510">
        <f t="shared" ref="J15" si="4">E15*D15</f>
        <v>1924</v>
      </c>
      <c r="K15" s="860">
        <v>130</v>
      </c>
      <c r="L15" s="861">
        <f t="shared" si="1"/>
        <v>0</v>
      </c>
      <c r="M15" s="862">
        <f t="shared" si="2"/>
        <v>2054</v>
      </c>
    </row>
    <row r="16" spans="2:13" s="78" customFormat="1" ht="16.5" thickBot="1" x14ac:dyDescent="0.3">
      <c r="B16" s="1145" t="s">
        <v>649</v>
      </c>
      <c r="C16" s="1146"/>
      <c r="D16" s="1146"/>
      <c r="E16" s="869">
        <f>SUM(E10:E15)</f>
        <v>508301</v>
      </c>
      <c r="F16" s="870">
        <f>SUM(F10:F15)</f>
        <v>99.999999999999986</v>
      </c>
      <c r="G16" s="871"/>
      <c r="H16" s="872">
        <f>SUM(H10:H15)</f>
        <v>298</v>
      </c>
      <c r="I16" s="872">
        <f>SUM(I10:I15)</f>
        <v>397</v>
      </c>
      <c r="J16" s="873">
        <f>SUM(J10:J15)</f>
        <v>3912</v>
      </c>
      <c r="K16" s="874">
        <f>SUM(K10:K15)</f>
        <v>258</v>
      </c>
      <c r="L16" s="875">
        <f>SUM(L10:L15)</f>
        <v>0</v>
      </c>
      <c r="M16" s="876">
        <f t="shared" si="2"/>
        <v>4170</v>
      </c>
    </row>
    <row r="17" spans="2:13" ht="16.5" thickBot="1" x14ac:dyDescent="0.3">
      <c r="B17" s="85">
        <v>7</v>
      </c>
      <c r="C17" s="89" t="s">
        <v>648</v>
      </c>
      <c r="D17" s="89" t="s">
        <v>650</v>
      </c>
      <c r="E17" s="503">
        <v>1058</v>
      </c>
      <c r="F17" s="504" t="s">
        <v>42</v>
      </c>
      <c r="G17" s="91">
        <v>1</v>
      </c>
      <c r="H17" s="507">
        <v>87</v>
      </c>
      <c r="I17" s="507">
        <v>0</v>
      </c>
      <c r="J17" s="113">
        <v>0</v>
      </c>
      <c r="K17" s="88">
        <v>0</v>
      </c>
      <c r="L17" s="88">
        <v>0</v>
      </c>
      <c r="M17" s="115">
        <v>0</v>
      </c>
    </row>
    <row r="18" spans="2:13" x14ac:dyDescent="0.25">
      <c r="E18" s="499"/>
      <c r="J18" s="506"/>
    </row>
  </sheetData>
  <mergeCells count="15">
    <mergeCell ref="B16:D16"/>
    <mergeCell ref="B5:M5"/>
    <mergeCell ref="B6:B8"/>
    <mergeCell ref="C6:C8"/>
    <mergeCell ref="D6:D8"/>
    <mergeCell ref="E6:E8"/>
    <mergeCell ref="F6:F8"/>
    <mergeCell ref="G6:H6"/>
    <mergeCell ref="J6:L6"/>
    <mergeCell ref="M6:M8"/>
    <mergeCell ref="G7:G8"/>
    <mergeCell ref="H7:H8"/>
    <mergeCell ref="J7:J8"/>
    <mergeCell ref="K7:K8"/>
    <mergeCell ref="L7:L8"/>
  </mergeCells>
  <pageMargins left="0.7" right="0.7" top="0.75" bottom="0.75" header="0.3" footer="0.3"/>
  <ignoredErrors>
    <ignoredError sqref="E16 H16:I16" formulaRange="1"/>
  </ignoredError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L24"/>
  <sheetViews>
    <sheetView topLeftCell="B13" workbookViewId="0">
      <selection activeCell="C26" sqref="C26"/>
    </sheetView>
  </sheetViews>
  <sheetFormatPr defaultRowHeight="15" x14ac:dyDescent="0.25"/>
  <cols>
    <col min="2" max="2" width="9.7109375" customWidth="1"/>
    <col min="3" max="3" width="37.28515625" customWidth="1"/>
    <col min="4" max="4" width="14.7109375" customWidth="1"/>
    <col min="5" max="5" width="13.42578125" customWidth="1"/>
    <col min="6" max="6" width="12.7109375" customWidth="1"/>
    <col min="7" max="7" width="11.7109375" customWidth="1"/>
    <col min="8" max="8" width="13" customWidth="1"/>
    <col min="9" max="9" width="12.28515625" customWidth="1"/>
    <col min="10" max="10" width="12.42578125" customWidth="1"/>
    <col min="11" max="11" width="10.7109375" customWidth="1"/>
    <col min="12" max="12" width="12.42578125" customWidth="1"/>
  </cols>
  <sheetData>
    <row r="3" spans="1:12" ht="19.149999999999999" customHeight="1" thickBot="1" x14ac:dyDescent="0.3">
      <c r="A3" s="93"/>
      <c r="B3" s="15"/>
      <c r="C3" s="5"/>
      <c r="D3" s="5"/>
      <c r="E3" s="5"/>
      <c r="F3" s="5"/>
      <c r="G3" s="5"/>
      <c r="H3" s="5"/>
      <c r="I3" s="5"/>
      <c r="J3" s="5"/>
      <c r="K3" s="5"/>
      <c r="L3" s="405" t="s">
        <v>254</v>
      </c>
    </row>
    <row r="4" spans="1:12" ht="19.899999999999999" customHeight="1" thickBot="1" x14ac:dyDescent="0.3">
      <c r="B4" s="977" t="s">
        <v>651</v>
      </c>
      <c r="C4" s="978"/>
      <c r="D4" s="978"/>
      <c r="E4" s="978"/>
      <c r="F4" s="978"/>
      <c r="G4" s="978"/>
      <c r="H4" s="978"/>
      <c r="I4" s="978"/>
      <c r="J4" s="978"/>
      <c r="K4" s="978"/>
      <c r="L4" s="979"/>
    </row>
    <row r="5" spans="1:12" ht="16.149999999999999" customHeight="1" thickBot="1" x14ac:dyDescent="0.3">
      <c r="B5" s="980" t="s">
        <v>243</v>
      </c>
      <c r="C5" s="980" t="s">
        <v>278</v>
      </c>
      <c r="D5" s="1046" t="s">
        <v>652</v>
      </c>
      <c r="E5" s="982"/>
      <c r="F5" s="982"/>
      <c r="G5" s="983"/>
      <c r="H5" s="1046" t="s">
        <v>653</v>
      </c>
      <c r="I5" s="982"/>
      <c r="J5" s="982"/>
      <c r="K5" s="983"/>
      <c r="L5" s="1137" t="s">
        <v>139</v>
      </c>
    </row>
    <row r="6" spans="1:12" ht="16.5" thickBot="1" x14ac:dyDescent="0.3">
      <c r="B6" s="981"/>
      <c r="C6" s="981"/>
      <c r="D6" s="439" t="s">
        <v>601</v>
      </c>
      <c r="E6" s="31" t="s">
        <v>602</v>
      </c>
      <c r="F6" s="31" t="s">
        <v>258</v>
      </c>
      <c r="G6" s="31" t="s">
        <v>24</v>
      </c>
      <c r="H6" s="916" t="s">
        <v>601</v>
      </c>
      <c r="I6" s="31" t="s">
        <v>602</v>
      </c>
      <c r="J6" s="31" t="s">
        <v>258</v>
      </c>
      <c r="K6" s="31" t="s">
        <v>24</v>
      </c>
      <c r="L6" s="1138"/>
    </row>
    <row r="7" spans="1:12" ht="16.5" thickBot="1" x14ac:dyDescent="0.3">
      <c r="B7" s="439">
        <v>1</v>
      </c>
      <c r="C7" s="436">
        <v>2</v>
      </c>
      <c r="D7" s="436">
        <v>3</v>
      </c>
      <c r="E7" s="436">
        <v>4</v>
      </c>
      <c r="F7" s="436" t="s">
        <v>113</v>
      </c>
      <c r="G7" s="436">
        <v>6</v>
      </c>
      <c r="H7" s="436">
        <v>7</v>
      </c>
      <c r="I7" s="436">
        <v>8</v>
      </c>
      <c r="J7" s="436" t="s">
        <v>115</v>
      </c>
      <c r="K7" s="436">
        <v>10</v>
      </c>
      <c r="L7" s="438" t="s">
        <v>124</v>
      </c>
    </row>
    <row r="8" spans="1:12" ht="15.75" x14ac:dyDescent="0.25">
      <c r="B8" s="82">
        <v>1</v>
      </c>
      <c r="C8" s="1150" t="s">
        <v>654</v>
      </c>
      <c r="D8" s="1150"/>
      <c r="E8" s="1150"/>
      <c r="F8" s="1150"/>
      <c r="G8" s="1150"/>
      <c r="H8" s="1150"/>
      <c r="I8" s="1150"/>
      <c r="J8" s="1150"/>
      <c r="K8" s="1150"/>
      <c r="L8" s="1151"/>
    </row>
    <row r="9" spans="1:12" ht="19.899999999999999" customHeight="1" x14ac:dyDescent="0.25">
      <c r="B9" s="82" t="s">
        <v>31</v>
      </c>
      <c r="C9" s="467" t="s">
        <v>655</v>
      </c>
      <c r="D9" s="516">
        <v>63610</v>
      </c>
      <c r="E9" s="516">
        <v>19714</v>
      </c>
      <c r="F9" s="516">
        <f>D9+E9</f>
        <v>83324</v>
      </c>
      <c r="G9" s="517">
        <f>F9/F$11*100</f>
        <v>90.530204259017822</v>
      </c>
      <c r="H9" s="516">
        <v>67337</v>
      </c>
      <c r="I9" s="516">
        <v>24133</v>
      </c>
      <c r="J9" s="516">
        <f>I9+H9</f>
        <v>91470</v>
      </c>
      <c r="K9" s="517">
        <f>J9/J$11*100</f>
        <v>91.211870406748901</v>
      </c>
      <c r="L9" s="518">
        <f>J9/F9*100</f>
        <v>109.77629494503385</v>
      </c>
    </row>
    <row r="10" spans="1:12" ht="16.899999999999999" customHeight="1" thickBot="1" x14ac:dyDescent="0.3">
      <c r="B10" s="82" t="s">
        <v>48</v>
      </c>
      <c r="C10" s="467" t="s">
        <v>508</v>
      </c>
      <c r="D10" s="516">
        <v>6976</v>
      </c>
      <c r="E10" s="516">
        <v>1740</v>
      </c>
      <c r="F10" s="516">
        <f>D10+E10</f>
        <v>8716</v>
      </c>
      <c r="G10" s="517">
        <f>F10/F$11*100</f>
        <v>9.4697957409821818</v>
      </c>
      <c r="H10" s="516">
        <v>6820</v>
      </c>
      <c r="I10" s="516">
        <v>1993</v>
      </c>
      <c r="J10" s="516">
        <f>I10+H10</f>
        <v>8813</v>
      </c>
      <c r="K10" s="517">
        <f>J10/J$11*100</f>
        <v>8.7881295932510994</v>
      </c>
      <c r="L10" s="518">
        <f t="shared" ref="L10:L11" si="0">J10/F10*100</f>
        <v>101.11289582377236</v>
      </c>
    </row>
    <row r="11" spans="1:12" ht="19.149999999999999" customHeight="1" thickBot="1" x14ac:dyDescent="0.3">
      <c r="B11" s="92">
        <v>2</v>
      </c>
      <c r="C11" s="511" t="s">
        <v>656</v>
      </c>
      <c r="D11" s="519">
        <f>SUM(D9:D10)</f>
        <v>70586</v>
      </c>
      <c r="E11" s="519">
        <f t="shared" ref="E11:J11" si="1">SUM(E9:E10)</f>
        <v>21454</v>
      </c>
      <c r="F11" s="519">
        <f t="shared" si="1"/>
        <v>92040</v>
      </c>
      <c r="G11" s="514">
        <f>SUM(G9:G10)</f>
        <v>100</v>
      </c>
      <c r="H11" s="519">
        <f t="shared" si="1"/>
        <v>74157</v>
      </c>
      <c r="I11" s="519">
        <f t="shared" si="1"/>
        <v>26126</v>
      </c>
      <c r="J11" s="519">
        <f t="shared" si="1"/>
        <v>100283</v>
      </c>
      <c r="K11" s="514">
        <f>SUM(K9:K10)</f>
        <v>100</v>
      </c>
      <c r="L11" s="520">
        <f t="shared" si="0"/>
        <v>108.95588874402434</v>
      </c>
    </row>
    <row r="12" spans="1:12" ht="15.75" x14ac:dyDescent="0.25">
      <c r="B12" s="83">
        <v>3</v>
      </c>
      <c r="C12" s="1152" t="s">
        <v>657</v>
      </c>
      <c r="D12" s="1152"/>
      <c r="E12" s="1152"/>
      <c r="F12" s="1152"/>
      <c r="G12" s="1152"/>
      <c r="H12" s="1152"/>
      <c r="I12" s="1152"/>
      <c r="J12" s="1152"/>
      <c r="K12" s="1152"/>
      <c r="L12" s="1153"/>
    </row>
    <row r="13" spans="1:12" ht="15" customHeight="1" x14ac:dyDescent="0.25">
      <c r="B13" s="83" t="s">
        <v>125</v>
      </c>
      <c r="C13" s="1294" t="s">
        <v>658</v>
      </c>
      <c r="D13" s="521">
        <v>8415</v>
      </c>
      <c r="E13" s="522">
        <v>3760</v>
      </c>
      <c r="F13" s="522">
        <f>E13+D13</f>
        <v>12175</v>
      </c>
      <c r="G13" s="523">
        <f>F13/F$16*100</f>
        <v>14.6132149072796</v>
      </c>
      <c r="H13" s="516">
        <v>8179</v>
      </c>
      <c r="I13" s="516">
        <v>4655</v>
      </c>
      <c r="J13" s="516">
        <f>I13+H13</f>
        <v>12834</v>
      </c>
      <c r="K13" s="517">
        <f>J13/J$16*100</f>
        <v>14.176359479073467</v>
      </c>
      <c r="L13" s="512">
        <f>J13/F13*100</f>
        <v>105.41273100616016</v>
      </c>
    </row>
    <row r="14" spans="1:12" ht="14.65" customHeight="1" x14ac:dyDescent="0.25">
      <c r="B14" s="83" t="s">
        <v>126</v>
      </c>
      <c r="C14" s="1294" t="s">
        <v>509</v>
      </c>
      <c r="D14" s="522">
        <v>56689</v>
      </c>
      <c r="E14" s="522">
        <v>10420</v>
      </c>
      <c r="F14" s="522">
        <f t="shared" ref="F14:F15" si="2">E14+D14</f>
        <v>67109</v>
      </c>
      <c r="G14" s="523">
        <f t="shared" ref="G14:G15" si="3">F14/F$16*100</f>
        <v>80.548520674548399</v>
      </c>
      <c r="H14" s="516">
        <v>56135</v>
      </c>
      <c r="I14" s="516">
        <v>15940</v>
      </c>
      <c r="J14" s="516">
        <f t="shared" ref="J14:J15" si="4">I14+H14</f>
        <v>72075</v>
      </c>
      <c r="K14" s="517">
        <f t="shared" ref="K14:K15" si="5">J14/J$16*100</f>
        <v>79.613613016535766</v>
      </c>
      <c r="L14" s="512">
        <f t="shared" ref="L14:L16" si="6">J14/F14*100</f>
        <v>107.39990165253543</v>
      </c>
    </row>
    <row r="15" spans="1:12" ht="16.149999999999999" customHeight="1" thickBot="1" x14ac:dyDescent="0.3">
      <c r="B15" s="83" t="s">
        <v>127</v>
      </c>
      <c r="C15" s="1294" t="s">
        <v>659</v>
      </c>
      <c r="D15" s="522">
        <v>2760</v>
      </c>
      <c r="E15" s="522">
        <v>1271</v>
      </c>
      <c r="F15" s="522">
        <f t="shared" si="2"/>
        <v>4031</v>
      </c>
      <c r="G15" s="523">
        <f t="shared" si="3"/>
        <v>4.838264418171998</v>
      </c>
      <c r="H15" s="516">
        <v>3739</v>
      </c>
      <c r="I15" s="516">
        <v>1883</v>
      </c>
      <c r="J15" s="516">
        <f t="shared" si="4"/>
        <v>5622</v>
      </c>
      <c r="K15" s="517">
        <f t="shared" si="5"/>
        <v>6.2100275043907613</v>
      </c>
      <c r="L15" s="512">
        <f t="shared" si="6"/>
        <v>139.46911436368148</v>
      </c>
    </row>
    <row r="16" spans="1:12" ht="19.149999999999999" customHeight="1" thickBot="1" x14ac:dyDescent="0.3">
      <c r="B16" s="92">
        <v>4</v>
      </c>
      <c r="C16" s="511" t="s">
        <v>660</v>
      </c>
      <c r="D16" s="513">
        <f>SUM(D13:D15)</f>
        <v>67864</v>
      </c>
      <c r="E16" s="513">
        <f t="shared" ref="E16:F16" si="7">SUM(E13:E15)</f>
        <v>15451</v>
      </c>
      <c r="F16" s="513">
        <f t="shared" si="7"/>
        <v>83315</v>
      </c>
      <c r="G16" s="514">
        <f>SUM(G13:G15)</f>
        <v>100</v>
      </c>
      <c r="H16" s="513">
        <f t="shared" ref="H16" si="8">SUM(H13:H15)</f>
        <v>68053</v>
      </c>
      <c r="I16" s="513">
        <f t="shared" ref="I16:J16" si="9">SUM(I13:I15)</f>
        <v>22478</v>
      </c>
      <c r="J16" s="513">
        <f t="shared" si="9"/>
        <v>90531</v>
      </c>
      <c r="K16" s="514">
        <f>SUM(K13:K15)</f>
        <v>100</v>
      </c>
      <c r="L16" s="515">
        <f t="shared" si="6"/>
        <v>108.66110544319751</v>
      </c>
    </row>
    <row r="17" spans="2:12" ht="20.65" customHeight="1" x14ac:dyDescent="0.25">
      <c r="B17" s="83">
        <v>5</v>
      </c>
      <c r="C17" s="1295" t="s">
        <v>661</v>
      </c>
      <c r="D17" s="521">
        <v>13738</v>
      </c>
      <c r="E17" s="524">
        <v>65</v>
      </c>
      <c r="F17" s="522">
        <f>D17+E17</f>
        <v>13803</v>
      </c>
      <c r="G17" s="524"/>
      <c r="H17" s="516">
        <v>10833</v>
      </c>
      <c r="I17" s="525">
        <v>265</v>
      </c>
      <c r="J17" s="516">
        <f>H17+I17</f>
        <v>11098</v>
      </c>
      <c r="K17" s="525"/>
      <c r="L17" s="512">
        <f>J17/F17*100</f>
        <v>80.402810983119608</v>
      </c>
    </row>
    <row r="18" spans="2:12" ht="19.5" customHeight="1" thickBot="1" x14ac:dyDescent="0.3">
      <c r="B18" s="83">
        <v>6</v>
      </c>
      <c r="C18" s="1295" t="s">
        <v>662</v>
      </c>
      <c r="D18" s="524">
        <v>786</v>
      </c>
      <c r="E18" s="524">
        <v>169</v>
      </c>
      <c r="F18" s="524">
        <f>E18+D18</f>
        <v>955</v>
      </c>
      <c r="G18" s="524"/>
      <c r="H18" s="525">
        <v>659</v>
      </c>
      <c r="I18" s="525">
        <v>72</v>
      </c>
      <c r="J18" s="525">
        <f>H18+I18</f>
        <v>731</v>
      </c>
      <c r="K18" s="525"/>
      <c r="L18" s="512">
        <f t="shared" ref="L18:L24" si="10">J18/F18*100</f>
        <v>76.544502617801044</v>
      </c>
    </row>
    <row r="19" spans="2:12" ht="22.9" customHeight="1" thickBot="1" x14ac:dyDescent="0.3">
      <c r="B19" s="92">
        <v>7</v>
      </c>
      <c r="C19" s="511" t="s">
        <v>663</v>
      </c>
      <c r="D19" s="519">
        <f>D11+D17-D16-D18</f>
        <v>15674</v>
      </c>
      <c r="E19" s="519">
        <f t="shared" ref="E19:J19" si="11">E11+E17-E16-E18</f>
        <v>5899</v>
      </c>
      <c r="F19" s="519">
        <f t="shared" si="11"/>
        <v>21573</v>
      </c>
      <c r="G19" s="519"/>
      <c r="H19" s="519">
        <f t="shared" si="11"/>
        <v>16278</v>
      </c>
      <c r="I19" s="519">
        <f t="shared" si="11"/>
        <v>3841</v>
      </c>
      <c r="J19" s="519">
        <f t="shared" si="11"/>
        <v>20119</v>
      </c>
      <c r="K19" s="519"/>
      <c r="L19" s="515">
        <f t="shared" si="10"/>
        <v>93.260093635562967</v>
      </c>
    </row>
    <row r="20" spans="2:12" ht="29.25" customHeight="1" x14ac:dyDescent="0.25">
      <c r="B20" s="83">
        <v>8</v>
      </c>
      <c r="C20" s="1295" t="s">
        <v>664</v>
      </c>
      <c r="D20" s="527">
        <f>D19</f>
        <v>15674</v>
      </c>
      <c r="E20" s="526" t="s">
        <v>188</v>
      </c>
      <c r="F20" s="532">
        <f>D20</f>
        <v>15674</v>
      </c>
      <c r="G20" s="528"/>
      <c r="H20" s="527">
        <f>H19</f>
        <v>16278</v>
      </c>
      <c r="I20" s="526" t="s">
        <v>188</v>
      </c>
      <c r="J20" s="527">
        <f>H20</f>
        <v>16278</v>
      </c>
      <c r="K20" s="526"/>
      <c r="L20" s="877">
        <f t="shared" si="10"/>
        <v>103.85351537578156</v>
      </c>
    </row>
    <row r="21" spans="2:12" ht="15" customHeight="1" x14ac:dyDescent="0.25">
      <c r="B21" s="83">
        <v>9</v>
      </c>
      <c r="C21" s="1294" t="s">
        <v>665</v>
      </c>
      <c r="D21" s="526" t="s">
        <v>188</v>
      </c>
      <c r="E21" s="527">
        <f>E19</f>
        <v>5899</v>
      </c>
      <c r="F21" s="532">
        <f>E21</f>
        <v>5899</v>
      </c>
      <c r="G21" s="528"/>
      <c r="H21" s="526" t="s">
        <v>188</v>
      </c>
      <c r="I21" s="527">
        <f>I19</f>
        <v>3841</v>
      </c>
      <c r="J21" s="527">
        <f>I21</f>
        <v>3841</v>
      </c>
      <c r="K21" s="526"/>
      <c r="L21" s="877">
        <f t="shared" si="10"/>
        <v>65.11273097135107</v>
      </c>
    </row>
    <row r="22" spans="2:12" ht="15.75" x14ac:dyDescent="0.25">
      <c r="B22" s="83">
        <v>10</v>
      </c>
      <c r="C22" s="1294" t="s">
        <v>666</v>
      </c>
      <c r="D22" s="526" t="s">
        <v>188</v>
      </c>
      <c r="E22" s="526">
        <v>620</v>
      </c>
      <c r="F22" s="528">
        <f>E22</f>
        <v>620</v>
      </c>
      <c r="G22" s="528"/>
      <c r="H22" s="526" t="s">
        <v>188</v>
      </c>
      <c r="I22" s="526">
        <v>630</v>
      </c>
      <c r="J22" s="526">
        <f>I22</f>
        <v>630</v>
      </c>
      <c r="K22" s="526"/>
      <c r="L22" s="512">
        <f t="shared" si="10"/>
        <v>101.61290322580645</v>
      </c>
    </row>
    <row r="23" spans="2:12" ht="18.600000000000001" customHeight="1" thickBot="1" x14ac:dyDescent="0.3">
      <c r="B23" s="83">
        <v>11</v>
      </c>
      <c r="C23" s="1295" t="s">
        <v>667</v>
      </c>
      <c r="D23" s="526" t="s">
        <v>188</v>
      </c>
      <c r="E23" s="527">
        <f>E21-E22</f>
        <v>5279</v>
      </c>
      <c r="F23" s="527">
        <f>F21-F22</f>
        <v>5279</v>
      </c>
      <c r="G23" s="528"/>
      <c r="H23" s="526" t="s">
        <v>188</v>
      </c>
      <c r="I23" s="527">
        <f>I21-I22</f>
        <v>3211</v>
      </c>
      <c r="J23" s="527">
        <f>J21-J22</f>
        <v>3211</v>
      </c>
      <c r="K23" s="526"/>
      <c r="L23" s="512">
        <f t="shared" si="10"/>
        <v>60.82591399886342</v>
      </c>
    </row>
    <row r="24" spans="2:12" ht="23.65" customHeight="1" thickBot="1" x14ac:dyDescent="0.3">
      <c r="B24" s="92">
        <v>12</v>
      </c>
      <c r="C24" s="511" t="s">
        <v>668</v>
      </c>
      <c r="D24" s="531">
        <f>D20</f>
        <v>15674</v>
      </c>
      <c r="E24" s="519">
        <f>E23</f>
        <v>5279</v>
      </c>
      <c r="F24" s="519">
        <f>D24+E24</f>
        <v>20953</v>
      </c>
      <c r="G24" s="530"/>
      <c r="H24" s="531">
        <f>H20</f>
        <v>16278</v>
      </c>
      <c r="I24" s="531">
        <f>I23</f>
        <v>3211</v>
      </c>
      <c r="J24" s="531">
        <f>H24+I24</f>
        <v>19489</v>
      </c>
      <c r="K24" s="529"/>
      <c r="L24" s="515">
        <f t="shared" si="10"/>
        <v>93.012933708776785</v>
      </c>
    </row>
  </sheetData>
  <mergeCells count="8">
    <mergeCell ref="C8:L8"/>
    <mergeCell ref="C12:L12"/>
    <mergeCell ref="B4:L4"/>
    <mergeCell ref="B5:B6"/>
    <mergeCell ref="C5:C6"/>
    <mergeCell ref="H5:K5"/>
    <mergeCell ref="L5:L6"/>
    <mergeCell ref="D5:G5"/>
  </mergeCell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workbookViewId="0">
      <selection activeCell="C14" sqref="C14"/>
    </sheetView>
  </sheetViews>
  <sheetFormatPr defaultColWidth="8.7109375" defaultRowHeight="15.75" x14ac:dyDescent="0.25"/>
  <cols>
    <col min="1" max="1" width="8.7109375" style="3"/>
    <col min="2" max="2" width="6.28515625" style="3" customWidth="1"/>
    <col min="3" max="3" width="27.42578125" style="3" customWidth="1"/>
    <col min="4" max="4" width="22.7109375" style="3" customWidth="1"/>
    <col min="5" max="5" width="10.28515625" style="3" customWidth="1"/>
    <col min="6" max="6" width="21.28515625" style="3" customWidth="1"/>
    <col min="7" max="7" width="10.140625" style="3" customWidth="1"/>
    <col min="8" max="8" width="10.7109375" style="3" customWidth="1"/>
    <col min="9" max="16384" width="8.7109375" style="3"/>
  </cols>
  <sheetData>
    <row r="2" spans="2:8" ht="16.5" thickBot="1" x14ac:dyDescent="0.3"/>
    <row r="3" spans="2:8" ht="19.899999999999999" customHeight="1" thickTop="1" thickBot="1" x14ac:dyDescent="0.3">
      <c r="B3" s="1154" t="s">
        <v>669</v>
      </c>
      <c r="C3" s="1155"/>
      <c r="D3" s="1155"/>
      <c r="E3" s="1155"/>
      <c r="F3" s="1155"/>
      <c r="G3" s="1155"/>
      <c r="H3" s="1156"/>
    </row>
    <row r="4" spans="2:8" ht="16.149999999999999" customHeight="1" thickBot="1" x14ac:dyDescent="0.3">
      <c r="B4" s="1091" t="s">
        <v>243</v>
      </c>
      <c r="C4" s="1093" t="s">
        <v>670</v>
      </c>
      <c r="D4" s="1087" t="s">
        <v>7</v>
      </c>
      <c r="E4" s="1094"/>
      <c r="F4" s="1086" t="s">
        <v>133</v>
      </c>
      <c r="G4" s="1087"/>
      <c r="H4" s="1095" t="s">
        <v>139</v>
      </c>
    </row>
    <row r="5" spans="2:8" ht="16.149999999999999" customHeight="1" thickBot="1" x14ac:dyDescent="0.3">
      <c r="B5" s="1092"/>
      <c r="C5" s="1058"/>
      <c r="D5" s="924" t="s">
        <v>671</v>
      </c>
      <c r="E5" s="922" t="s">
        <v>260</v>
      </c>
      <c r="F5" s="924" t="s">
        <v>671</v>
      </c>
      <c r="G5" s="922" t="s">
        <v>260</v>
      </c>
      <c r="H5" s="1059"/>
    </row>
    <row r="6" spans="2:8" ht="16.5" thickBot="1" x14ac:dyDescent="0.3">
      <c r="B6" s="465">
        <v>1</v>
      </c>
      <c r="C6" s="462">
        <v>2</v>
      </c>
      <c r="D6" s="462">
        <v>3</v>
      </c>
      <c r="E6" s="462">
        <v>4</v>
      </c>
      <c r="F6" s="462">
        <v>5</v>
      </c>
      <c r="G6" s="462">
        <v>6</v>
      </c>
      <c r="H6" s="463" t="s">
        <v>203</v>
      </c>
    </row>
    <row r="7" spans="2:8" ht="16.149999999999999" customHeight="1" x14ac:dyDescent="0.25">
      <c r="B7" s="466" t="s">
        <v>155</v>
      </c>
      <c r="C7" s="1281" t="s">
        <v>578</v>
      </c>
      <c r="D7" s="468">
        <v>83</v>
      </c>
      <c r="E7" s="469">
        <f>D7/D$11*100</f>
        <v>70.33898305084746</v>
      </c>
      <c r="F7" s="468">
        <v>78</v>
      </c>
      <c r="G7" s="469">
        <f>F7/F$11*100</f>
        <v>69.642857142857139</v>
      </c>
      <c r="H7" s="475">
        <f>F7/D7*100</f>
        <v>93.975903614457835</v>
      </c>
    </row>
    <row r="8" spans="2:8" ht="16.149999999999999" customHeight="1" x14ac:dyDescent="0.25">
      <c r="B8" s="466" t="s">
        <v>156</v>
      </c>
      <c r="C8" s="1282" t="s">
        <v>579</v>
      </c>
      <c r="D8" s="468">
        <v>4</v>
      </c>
      <c r="E8" s="469">
        <f t="shared" ref="E8:E10" si="0">D8/D$11*100</f>
        <v>3.3898305084745761</v>
      </c>
      <c r="F8" s="468">
        <v>5</v>
      </c>
      <c r="G8" s="469">
        <f t="shared" ref="G8:G10" si="1">F8/F$11*100</f>
        <v>4.4642857142857144</v>
      </c>
      <c r="H8" s="475">
        <f t="shared" ref="H8:H11" si="2">F8/D8*100</f>
        <v>125</v>
      </c>
    </row>
    <row r="9" spans="2:8" ht="16.149999999999999" customHeight="1" x14ac:dyDescent="0.25">
      <c r="B9" s="466" t="s">
        <v>157</v>
      </c>
      <c r="C9" s="1282" t="s">
        <v>580</v>
      </c>
      <c r="D9" s="468">
        <v>19</v>
      </c>
      <c r="E9" s="469">
        <f t="shared" si="0"/>
        <v>16.101694915254235</v>
      </c>
      <c r="F9" s="468">
        <v>20</v>
      </c>
      <c r="G9" s="469">
        <f t="shared" si="1"/>
        <v>17.857142857142858</v>
      </c>
      <c r="H9" s="475">
        <f t="shared" si="2"/>
        <v>105.26315789473684</v>
      </c>
    </row>
    <row r="10" spans="2:8" ht="16.149999999999999" customHeight="1" thickBot="1" x14ac:dyDescent="0.3">
      <c r="B10" s="466" t="s">
        <v>159</v>
      </c>
      <c r="C10" s="1283" t="s">
        <v>341</v>
      </c>
      <c r="D10" s="533">
        <v>12</v>
      </c>
      <c r="E10" s="469">
        <f t="shared" si="0"/>
        <v>10.16949152542373</v>
      </c>
      <c r="F10" s="533">
        <v>9</v>
      </c>
      <c r="G10" s="469">
        <f t="shared" si="1"/>
        <v>8.0357142857142865</v>
      </c>
      <c r="H10" s="475">
        <f t="shared" si="2"/>
        <v>75</v>
      </c>
    </row>
    <row r="11" spans="2:8" ht="16.899999999999999" customHeight="1" thickBot="1" x14ac:dyDescent="0.3">
      <c r="B11" s="1086" t="s">
        <v>258</v>
      </c>
      <c r="C11" s="1087"/>
      <c r="D11" s="477">
        <f>SUM(D7:D10)</f>
        <v>118</v>
      </c>
      <c r="E11" s="479">
        <f>SUM(E7:E10)</f>
        <v>100</v>
      </c>
      <c r="F11" s="477">
        <f>SUM(F7:F10)</f>
        <v>112</v>
      </c>
      <c r="G11" s="479">
        <f>SUM(G7:G10)</f>
        <v>100</v>
      </c>
      <c r="H11" s="480">
        <f t="shared" si="2"/>
        <v>94.915254237288138</v>
      </c>
    </row>
  </sheetData>
  <mergeCells count="7">
    <mergeCell ref="B11:C11"/>
    <mergeCell ref="B3:H3"/>
    <mergeCell ref="B4:B5"/>
    <mergeCell ref="C4:C5"/>
    <mergeCell ref="D4:E4"/>
    <mergeCell ref="F4:G4"/>
    <mergeCell ref="H4:H5"/>
  </mergeCells>
  <pageMargins left="0.7" right="0.7" top="0.75" bottom="0.75" header="0.3" footer="0.3"/>
  <ignoredErrors>
    <ignoredError sqref="D11 F11" formulaRange="1"/>
  </ignoredError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I21"/>
  <sheetViews>
    <sheetView topLeftCell="A4" workbookViewId="0">
      <selection activeCell="B21" sqref="B21"/>
    </sheetView>
  </sheetViews>
  <sheetFormatPr defaultRowHeight="15" x14ac:dyDescent="0.25"/>
  <cols>
    <col min="3" max="3" width="32.5703125" customWidth="1"/>
    <col min="4" max="4" width="19.28515625" customWidth="1"/>
    <col min="5" max="5" width="16.7109375" customWidth="1"/>
    <col min="6" max="6" width="18" customWidth="1"/>
    <col min="7" max="7" width="16.7109375" customWidth="1"/>
    <col min="8" max="8" width="20.7109375" customWidth="1"/>
  </cols>
  <sheetData>
    <row r="3" spans="2:9" ht="21" customHeight="1" thickBot="1" x14ac:dyDescent="0.3">
      <c r="C3" s="3"/>
      <c r="D3" s="50"/>
      <c r="E3" s="50"/>
      <c r="F3" s="50"/>
      <c r="G3" s="50"/>
      <c r="H3" s="405" t="s">
        <v>254</v>
      </c>
      <c r="I3" s="3"/>
    </row>
    <row r="4" spans="2:9" ht="19.899999999999999" customHeight="1" thickBot="1" x14ac:dyDescent="0.3">
      <c r="B4" s="544"/>
      <c r="C4" s="538" t="s">
        <v>672</v>
      </c>
      <c r="D4" s="538"/>
      <c r="E4" s="538"/>
      <c r="F4" s="538"/>
      <c r="G4" s="538"/>
      <c r="H4" s="539"/>
      <c r="I4" s="3"/>
    </row>
    <row r="5" spans="2:9" ht="33" thickTop="1" thickBot="1" x14ac:dyDescent="0.3">
      <c r="B5" s="565" t="s">
        <v>243</v>
      </c>
      <c r="C5" s="540" t="s">
        <v>278</v>
      </c>
      <c r="D5" s="1296" t="s">
        <v>673</v>
      </c>
      <c r="E5" s="1296" t="s">
        <v>674</v>
      </c>
      <c r="F5" s="1296" t="s">
        <v>675</v>
      </c>
      <c r="G5" s="1296" t="s">
        <v>676</v>
      </c>
      <c r="H5" s="1297" t="s">
        <v>677</v>
      </c>
      <c r="I5" s="3"/>
    </row>
    <row r="6" spans="2:9" ht="16.5" thickBot="1" x14ac:dyDescent="0.3">
      <c r="B6" s="549">
        <v>1</v>
      </c>
      <c r="C6" s="541">
        <v>2</v>
      </c>
      <c r="D6" s="541">
        <v>3</v>
      </c>
      <c r="E6" s="541">
        <v>4</v>
      </c>
      <c r="F6" s="541">
        <v>5</v>
      </c>
      <c r="G6" s="541">
        <v>6</v>
      </c>
      <c r="H6" s="542">
        <v>7</v>
      </c>
      <c r="I6" s="3"/>
    </row>
    <row r="7" spans="2:9" ht="16.149999999999999" customHeight="1" thickBot="1" x14ac:dyDescent="0.3">
      <c r="B7" s="555" t="s">
        <v>155</v>
      </c>
      <c r="C7" s="1298" t="s">
        <v>678</v>
      </c>
      <c r="D7" s="543"/>
      <c r="E7" s="543"/>
      <c r="F7" s="543"/>
      <c r="G7" s="543"/>
      <c r="H7" s="540"/>
      <c r="I7" s="3"/>
    </row>
    <row r="8" spans="2:9" ht="16.149999999999999" customHeight="1" x14ac:dyDescent="0.25">
      <c r="B8" s="555" t="s">
        <v>31</v>
      </c>
      <c r="C8" s="1282" t="s">
        <v>679</v>
      </c>
      <c r="D8" s="505">
        <v>35037</v>
      </c>
      <c r="E8" s="505">
        <v>74374</v>
      </c>
      <c r="F8" s="505">
        <v>2033</v>
      </c>
      <c r="G8" s="505">
        <f>D8+E8+F8</f>
        <v>111444</v>
      </c>
      <c r="H8" s="548">
        <f>G8/G$13*100</f>
        <v>45.721928424611171</v>
      </c>
      <c r="I8" s="3"/>
    </row>
    <row r="9" spans="2:9" ht="27.6" customHeight="1" x14ac:dyDescent="0.25">
      <c r="B9" s="555" t="s">
        <v>48</v>
      </c>
      <c r="C9" s="1282" t="s">
        <v>680</v>
      </c>
      <c r="D9" s="505">
        <v>36713</v>
      </c>
      <c r="E9" s="505">
        <v>55957</v>
      </c>
      <c r="F9" s="536">
        <v>780</v>
      </c>
      <c r="G9" s="505">
        <f t="shared" ref="G9:G12" si="0">D9+E9+F9</f>
        <v>93450</v>
      </c>
      <c r="H9" s="548">
        <f t="shared" ref="H9:H12" si="1">G9/G$13*100</f>
        <v>38.339562572053353</v>
      </c>
      <c r="I9" s="3"/>
    </row>
    <row r="10" spans="2:9" ht="16.149999999999999" customHeight="1" x14ac:dyDescent="0.25">
      <c r="B10" s="555" t="s">
        <v>189</v>
      </c>
      <c r="C10" s="1282" t="s">
        <v>681</v>
      </c>
      <c r="D10" s="505">
        <v>11990</v>
      </c>
      <c r="E10" s="505">
        <v>24380</v>
      </c>
      <c r="F10" s="536">
        <v>218</v>
      </c>
      <c r="G10" s="505">
        <f t="shared" si="0"/>
        <v>36588</v>
      </c>
      <c r="H10" s="548">
        <f t="shared" si="1"/>
        <v>15.010892620506025</v>
      </c>
      <c r="I10" s="3"/>
    </row>
    <row r="11" spans="2:9" ht="16.149999999999999" customHeight="1" x14ac:dyDescent="0.25">
      <c r="B11" s="555" t="s">
        <v>190</v>
      </c>
      <c r="C11" s="1282" t="s">
        <v>682</v>
      </c>
      <c r="D11" s="536">
        <v>285</v>
      </c>
      <c r="E11" s="505">
        <v>1945</v>
      </c>
      <c r="F11" s="536">
        <v>10</v>
      </c>
      <c r="G11" s="505">
        <f t="shared" si="0"/>
        <v>2240</v>
      </c>
      <c r="H11" s="548">
        <f t="shared" si="1"/>
        <v>0.91900075079079191</v>
      </c>
      <c r="I11" s="3"/>
    </row>
    <row r="12" spans="2:9" ht="16.149999999999999" customHeight="1" thickBot="1" x14ac:dyDescent="0.3">
      <c r="B12" s="555" t="s">
        <v>191</v>
      </c>
      <c r="C12" s="1282" t="s">
        <v>272</v>
      </c>
      <c r="D12" s="536">
        <v>7</v>
      </c>
      <c r="E12" s="536">
        <v>14</v>
      </c>
      <c r="F12" s="536">
        <v>0</v>
      </c>
      <c r="G12" s="505">
        <f t="shared" si="0"/>
        <v>21</v>
      </c>
      <c r="H12" s="548">
        <f t="shared" si="1"/>
        <v>8.6156320386636745E-3</v>
      </c>
      <c r="I12" s="3"/>
    </row>
    <row r="13" spans="2:9" ht="19.899999999999999" customHeight="1" thickBot="1" x14ac:dyDescent="0.3">
      <c r="B13" s="547"/>
      <c r="C13" s="1299" t="s">
        <v>258</v>
      </c>
      <c r="D13" s="535">
        <f>SUM(D8:D12)</f>
        <v>84032</v>
      </c>
      <c r="E13" s="535">
        <f t="shared" ref="E13:G13" si="2">SUM(E8:E12)</f>
        <v>156670</v>
      </c>
      <c r="F13" s="535">
        <f t="shared" si="2"/>
        <v>3041</v>
      </c>
      <c r="G13" s="535">
        <f t="shared" si="2"/>
        <v>243743</v>
      </c>
      <c r="H13" s="520">
        <f>SUM(H8:H12)</f>
        <v>100.00000000000001</v>
      </c>
      <c r="I13" s="3"/>
    </row>
    <row r="14" spans="2:9" ht="16.149999999999999" customHeight="1" thickBot="1" x14ac:dyDescent="0.3">
      <c r="B14" s="556" t="s">
        <v>156</v>
      </c>
      <c r="C14" s="1300" t="s">
        <v>683</v>
      </c>
      <c r="D14" s="537"/>
      <c r="E14" s="537"/>
      <c r="F14" s="537"/>
      <c r="G14" s="537"/>
      <c r="H14" s="474"/>
      <c r="I14" s="3"/>
    </row>
    <row r="15" spans="2:9" ht="16.149999999999999" customHeight="1" x14ac:dyDescent="0.25">
      <c r="B15" s="555" t="s">
        <v>192</v>
      </c>
      <c r="C15" s="1282" t="s">
        <v>445</v>
      </c>
      <c r="D15" s="505">
        <v>75405</v>
      </c>
      <c r="E15" s="505">
        <v>135968</v>
      </c>
      <c r="F15" s="505">
        <v>1294</v>
      </c>
      <c r="G15" s="505">
        <v>212667</v>
      </c>
      <c r="H15" s="548">
        <f>G15/G$19*100</f>
        <v>87.25050565554703</v>
      </c>
      <c r="I15" s="3"/>
    </row>
    <row r="16" spans="2:9" ht="16.149999999999999" customHeight="1" x14ac:dyDescent="0.25">
      <c r="B16" s="555" t="s">
        <v>193</v>
      </c>
      <c r="C16" s="1282" t="s">
        <v>684</v>
      </c>
      <c r="D16" s="505">
        <v>2219</v>
      </c>
      <c r="E16" s="505">
        <v>3927</v>
      </c>
      <c r="F16" s="536">
        <v>38</v>
      </c>
      <c r="G16" s="505">
        <v>6184</v>
      </c>
      <c r="H16" s="548">
        <f t="shared" ref="H16:H18" si="3">G16/G$19*100</f>
        <v>2.5370985012902936</v>
      </c>
      <c r="I16" s="3"/>
    </row>
    <row r="17" spans="2:9" ht="16.149999999999999" customHeight="1" x14ac:dyDescent="0.25">
      <c r="B17" s="555" t="s">
        <v>194</v>
      </c>
      <c r="C17" s="1282" t="s">
        <v>685</v>
      </c>
      <c r="D17" s="505">
        <v>4532</v>
      </c>
      <c r="E17" s="505">
        <v>13827</v>
      </c>
      <c r="F17" s="505">
        <v>1698</v>
      </c>
      <c r="G17" s="505">
        <v>20057</v>
      </c>
      <c r="H17" s="548">
        <f t="shared" si="3"/>
        <v>8.2287491333084439</v>
      </c>
      <c r="I17" s="3"/>
    </row>
    <row r="18" spans="2:9" ht="16.149999999999999" customHeight="1" thickBot="1" x14ac:dyDescent="0.3">
      <c r="B18" s="557" t="s">
        <v>195</v>
      </c>
      <c r="C18" s="1283" t="s">
        <v>686</v>
      </c>
      <c r="D18" s="505">
        <v>1876</v>
      </c>
      <c r="E18" s="505">
        <v>2948</v>
      </c>
      <c r="F18" s="536">
        <v>11</v>
      </c>
      <c r="G18" s="505">
        <v>4835</v>
      </c>
      <c r="H18" s="548">
        <f t="shared" si="3"/>
        <v>1.9836467098542316</v>
      </c>
      <c r="I18" s="3"/>
    </row>
    <row r="19" spans="2:9" ht="16.5" thickBot="1" x14ac:dyDescent="0.3">
      <c r="B19" s="547"/>
      <c r="C19" s="1300" t="s">
        <v>258</v>
      </c>
      <c r="D19" s="535">
        <f>SUM(D15:D18)</f>
        <v>84032</v>
      </c>
      <c r="E19" s="535">
        <f t="shared" ref="E19:G19" si="4">SUM(E15:E18)</f>
        <v>156670</v>
      </c>
      <c r="F19" s="535">
        <f t="shared" si="4"/>
        <v>3041</v>
      </c>
      <c r="G19" s="535">
        <f t="shared" si="4"/>
        <v>243743</v>
      </c>
      <c r="H19" s="520">
        <f>SUM(H15:H18)</f>
        <v>99.999999999999986</v>
      </c>
      <c r="I19" s="3"/>
    </row>
    <row r="20" spans="2:9" ht="15.75" x14ac:dyDescent="0.25">
      <c r="C20" s="3"/>
      <c r="D20" s="3"/>
      <c r="E20" s="3"/>
      <c r="F20" s="3"/>
      <c r="G20" s="3"/>
      <c r="H20" s="3"/>
      <c r="I20" s="3"/>
    </row>
    <row r="21" spans="2:9" ht="15.75" x14ac:dyDescent="0.25">
      <c r="C21" s="3"/>
      <c r="D21" s="3"/>
      <c r="E21" s="3"/>
      <c r="F21" s="3"/>
      <c r="G21" s="3"/>
      <c r="H21" s="3"/>
      <c r="I21" s="3"/>
    </row>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8"/>
  <sheetViews>
    <sheetView workbookViewId="0">
      <selection activeCell="B20" sqref="B20"/>
    </sheetView>
  </sheetViews>
  <sheetFormatPr defaultColWidth="8.7109375" defaultRowHeight="15.75" x14ac:dyDescent="0.25"/>
  <cols>
    <col min="1" max="2" width="8.7109375" style="3"/>
    <col min="3" max="3" width="51.28515625" style="3" customWidth="1"/>
    <col min="4" max="4" width="24.7109375" style="3" customWidth="1"/>
    <col min="5" max="5" width="22.28515625" style="3" customWidth="1"/>
    <col min="6" max="6" width="17.7109375" style="3" customWidth="1"/>
    <col min="7" max="16384" width="8.7109375" style="3"/>
  </cols>
  <sheetData>
    <row r="2" spans="2:6" ht="16.5" thickBot="1" x14ac:dyDescent="0.3">
      <c r="F2" s="405" t="s">
        <v>254</v>
      </c>
    </row>
    <row r="3" spans="2:6" ht="19.899999999999999" customHeight="1" thickBot="1" x14ac:dyDescent="0.3">
      <c r="B3" s="559"/>
      <c r="C3" s="560" t="s">
        <v>687</v>
      </c>
      <c r="D3" s="560"/>
      <c r="E3" s="560"/>
      <c r="F3" s="561"/>
    </row>
    <row r="4" spans="2:6" ht="32.25" thickBot="1" x14ac:dyDescent="0.3">
      <c r="B4" s="564" t="s">
        <v>243</v>
      </c>
      <c r="C4" s="551" t="s">
        <v>278</v>
      </c>
      <c r="D4" s="558" t="s">
        <v>688</v>
      </c>
      <c r="E4" s="558" t="s">
        <v>689</v>
      </c>
      <c r="F4" s="474" t="s">
        <v>139</v>
      </c>
    </row>
    <row r="5" spans="2:6" ht="16.5" thickBot="1" x14ac:dyDescent="0.3">
      <c r="B5" s="566">
        <v>1</v>
      </c>
      <c r="C5" s="553">
        <v>2</v>
      </c>
      <c r="D5" s="553">
        <v>3</v>
      </c>
      <c r="E5" s="553">
        <v>4</v>
      </c>
      <c r="F5" s="554" t="s">
        <v>196</v>
      </c>
    </row>
    <row r="6" spans="2:6" ht="16.899999999999999" customHeight="1" thickBot="1" x14ac:dyDescent="0.3">
      <c r="B6" s="545" t="s">
        <v>155</v>
      </c>
      <c r="C6" s="1299" t="s">
        <v>678</v>
      </c>
      <c r="D6" s="553"/>
      <c r="E6" s="553"/>
      <c r="F6" s="554"/>
    </row>
    <row r="7" spans="2:6" ht="16.899999999999999" customHeight="1" x14ac:dyDescent="0.25">
      <c r="B7" s="546" t="s">
        <v>31</v>
      </c>
      <c r="C7" s="1282" t="s">
        <v>679</v>
      </c>
      <c r="D7" s="505">
        <v>86363</v>
      </c>
      <c r="E7" s="505">
        <v>111444</v>
      </c>
      <c r="F7" s="562">
        <f>E7/D7*100</f>
        <v>129.04137188379283</v>
      </c>
    </row>
    <row r="8" spans="2:6" ht="31.5" customHeight="1" x14ac:dyDescent="0.25">
      <c r="B8" s="546" t="s">
        <v>48</v>
      </c>
      <c r="C8" s="1282" t="s">
        <v>680</v>
      </c>
      <c r="D8" s="505">
        <v>99446</v>
      </c>
      <c r="E8" s="505">
        <v>93450</v>
      </c>
      <c r="F8" s="562">
        <f t="shared" ref="F8:F18" si="0">E8/D8*100</f>
        <v>93.970597107978207</v>
      </c>
    </row>
    <row r="9" spans="2:6" ht="16.899999999999999" customHeight="1" x14ac:dyDescent="0.25">
      <c r="B9" s="546" t="s">
        <v>189</v>
      </c>
      <c r="C9" s="1282" t="s">
        <v>681</v>
      </c>
      <c r="D9" s="505">
        <v>27434</v>
      </c>
      <c r="E9" s="505">
        <v>36588</v>
      </c>
      <c r="F9" s="562">
        <f t="shared" si="0"/>
        <v>133.36735437777941</v>
      </c>
    </row>
    <row r="10" spans="2:6" ht="16.899999999999999" customHeight="1" x14ac:dyDescent="0.25">
      <c r="B10" s="546" t="s">
        <v>190</v>
      </c>
      <c r="C10" s="1282" t="s">
        <v>682</v>
      </c>
      <c r="D10" s="505">
        <v>2324</v>
      </c>
      <c r="E10" s="505">
        <v>2240</v>
      </c>
      <c r="F10" s="562">
        <f t="shared" si="0"/>
        <v>96.385542168674704</v>
      </c>
    </row>
    <row r="11" spans="2:6" ht="16.899999999999999" customHeight="1" thickBot="1" x14ac:dyDescent="0.3">
      <c r="B11" s="546" t="s">
        <v>191</v>
      </c>
      <c r="C11" s="1283" t="s">
        <v>272</v>
      </c>
      <c r="D11" s="505">
        <v>4</v>
      </c>
      <c r="E11" s="536">
        <v>21</v>
      </c>
      <c r="F11" s="562">
        <f t="shared" si="0"/>
        <v>525</v>
      </c>
    </row>
    <row r="12" spans="2:6" ht="16.899999999999999" customHeight="1" thickBot="1" x14ac:dyDescent="0.3">
      <c r="B12" s="547"/>
      <c r="C12" s="1300" t="s">
        <v>311</v>
      </c>
      <c r="D12" s="550">
        <f>SUM(D7:D11)</f>
        <v>215571</v>
      </c>
      <c r="E12" s="550">
        <f>SUM(E7:E11)</f>
        <v>243743</v>
      </c>
      <c r="F12" s="563">
        <f t="shared" si="0"/>
        <v>113.06854818134164</v>
      </c>
    </row>
    <row r="13" spans="2:6" ht="16.899999999999999" customHeight="1" thickBot="1" x14ac:dyDescent="0.3">
      <c r="B13" s="546" t="s">
        <v>156</v>
      </c>
      <c r="C13" s="1300" t="s">
        <v>683</v>
      </c>
      <c r="D13" s="552"/>
      <c r="E13" s="537"/>
      <c r="F13" s="562"/>
    </row>
    <row r="14" spans="2:6" ht="16.899999999999999" customHeight="1" x14ac:dyDescent="0.25">
      <c r="B14" s="546" t="s">
        <v>192</v>
      </c>
      <c r="C14" s="1282" t="s">
        <v>445</v>
      </c>
      <c r="D14" s="505">
        <v>191495</v>
      </c>
      <c r="E14" s="505">
        <v>212667</v>
      </c>
      <c r="F14" s="562">
        <f t="shared" si="0"/>
        <v>111.05616334630146</v>
      </c>
    </row>
    <row r="15" spans="2:6" ht="16.899999999999999" customHeight="1" x14ac:dyDescent="0.25">
      <c r="B15" s="546" t="s">
        <v>193</v>
      </c>
      <c r="C15" s="1282" t="s">
        <v>684</v>
      </c>
      <c r="D15" s="505">
        <v>5416</v>
      </c>
      <c r="E15" s="505">
        <v>6184</v>
      </c>
      <c r="F15" s="562">
        <f t="shared" si="0"/>
        <v>114.18020679468242</v>
      </c>
    </row>
    <row r="16" spans="2:6" ht="16.899999999999999" customHeight="1" x14ac:dyDescent="0.25">
      <c r="B16" s="546" t="s">
        <v>194</v>
      </c>
      <c r="C16" s="1282" t="s">
        <v>685</v>
      </c>
      <c r="D16" s="505">
        <v>14478</v>
      </c>
      <c r="E16" s="505">
        <v>20057</v>
      </c>
      <c r="F16" s="562">
        <f t="shared" si="0"/>
        <v>138.53432794584887</v>
      </c>
    </row>
    <row r="17" spans="2:6" ht="16.899999999999999" customHeight="1" thickBot="1" x14ac:dyDescent="0.3">
      <c r="B17" s="546" t="s">
        <v>195</v>
      </c>
      <c r="C17" s="1283" t="s">
        <v>686</v>
      </c>
      <c r="D17" s="505">
        <v>4182</v>
      </c>
      <c r="E17" s="505">
        <v>4835</v>
      </c>
      <c r="F17" s="562">
        <f t="shared" si="0"/>
        <v>115.61453849832617</v>
      </c>
    </row>
    <row r="18" spans="2:6" ht="16.899999999999999" customHeight="1" thickBot="1" x14ac:dyDescent="0.3">
      <c r="B18" s="547"/>
      <c r="C18" s="1300" t="s">
        <v>311</v>
      </c>
      <c r="D18" s="550">
        <f>SUM(D14:D17)</f>
        <v>215571</v>
      </c>
      <c r="E18" s="550">
        <f>SUM(E14:E17)</f>
        <v>243743</v>
      </c>
      <c r="F18" s="563">
        <f t="shared" si="0"/>
        <v>113.06854818134164</v>
      </c>
    </row>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M11"/>
  <sheetViews>
    <sheetView workbookViewId="0">
      <selection activeCell="B16" sqref="B16"/>
    </sheetView>
  </sheetViews>
  <sheetFormatPr defaultRowHeight="15" x14ac:dyDescent="0.25"/>
  <cols>
    <col min="2" max="2" width="29" customWidth="1"/>
    <col min="3" max="3" width="15.28515625" customWidth="1"/>
    <col min="4" max="4" width="19" customWidth="1"/>
    <col min="5" max="5" width="16.7109375" customWidth="1"/>
    <col min="6" max="7" width="15.7109375" customWidth="1"/>
  </cols>
  <sheetData>
    <row r="3" spans="1:13" ht="16.5" thickBot="1" x14ac:dyDescent="0.3">
      <c r="B3" s="96"/>
      <c r="C3" s="5"/>
      <c r="D3" s="5"/>
      <c r="E3" s="5"/>
      <c r="F3" s="5"/>
      <c r="G3" s="405" t="s">
        <v>254</v>
      </c>
      <c r="H3" s="5"/>
      <c r="I3" s="5"/>
      <c r="J3" s="5"/>
      <c r="K3" s="5"/>
      <c r="L3" s="5"/>
      <c r="M3" s="5"/>
    </row>
    <row r="4" spans="1:13" ht="19.899999999999999" customHeight="1" thickBot="1" x14ac:dyDescent="0.3">
      <c r="A4" s="3"/>
      <c r="B4" s="1157" t="s">
        <v>690</v>
      </c>
      <c r="C4" s="1158"/>
      <c r="D4" s="1158"/>
      <c r="E4" s="1158"/>
      <c r="F4" s="1158"/>
      <c r="G4" s="1159"/>
      <c r="H4" s="5"/>
      <c r="I4" s="5"/>
      <c r="J4" s="5"/>
      <c r="K4" s="5"/>
      <c r="L4" s="5"/>
      <c r="M4" s="5"/>
    </row>
    <row r="5" spans="1:13" ht="17.25" thickTop="1" thickBot="1" x14ac:dyDescent="0.3">
      <c r="A5" s="3"/>
      <c r="B5" s="119" t="s">
        <v>278</v>
      </c>
      <c r="C5" s="119" t="s">
        <v>1</v>
      </c>
      <c r="D5" s="51" t="s">
        <v>260</v>
      </c>
      <c r="E5" s="119" t="s">
        <v>132</v>
      </c>
      <c r="F5" s="51" t="s">
        <v>260</v>
      </c>
      <c r="G5" s="97" t="s">
        <v>139</v>
      </c>
      <c r="H5" s="5"/>
      <c r="I5" s="5"/>
      <c r="J5" s="5"/>
      <c r="K5" s="5"/>
      <c r="L5" s="5"/>
      <c r="M5" s="5"/>
    </row>
    <row r="6" spans="1:13" ht="15.75" x14ac:dyDescent="0.25">
      <c r="A6" s="3"/>
      <c r="B6" s="461">
        <v>1</v>
      </c>
      <c r="C6" s="484">
        <v>2</v>
      </c>
      <c r="D6" s="484">
        <v>3</v>
      </c>
      <c r="E6" s="484">
        <v>4</v>
      </c>
      <c r="F6" s="484">
        <v>5</v>
      </c>
      <c r="G6" s="485" t="s">
        <v>65</v>
      </c>
      <c r="H6" s="5"/>
      <c r="I6" s="5"/>
      <c r="J6" s="5"/>
      <c r="K6" s="5"/>
      <c r="L6" s="5"/>
      <c r="M6" s="5"/>
    </row>
    <row r="7" spans="1:13" ht="15.75" x14ac:dyDescent="0.25">
      <c r="A7" s="3"/>
      <c r="B7" s="1301" t="s">
        <v>691</v>
      </c>
      <c r="C7" s="442">
        <v>214674</v>
      </c>
      <c r="D7" s="482">
        <f>C7/C$11*100</f>
        <v>72.243348566736444</v>
      </c>
      <c r="E7" s="487">
        <v>241078</v>
      </c>
      <c r="F7" s="482">
        <f>E7/E$11*100</f>
        <v>74.477129634778521</v>
      </c>
      <c r="G7" s="488">
        <f>E7/C7*100</f>
        <v>112.29957982801831</v>
      </c>
      <c r="H7" s="5"/>
      <c r="I7" s="5"/>
      <c r="J7" s="5"/>
      <c r="K7" s="5"/>
      <c r="L7" s="5"/>
      <c r="M7" s="5"/>
    </row>
    <row r="8" spans="1:13" ht="15.75" x14ac:dyDescent="0.25">
      <c r="A8" s="3"/>
      <c r="B8" s="1301" t="s">
        <v>692</v>
      </c>
      <c r="C8" s="442">
        <v>35385</v>
      </c>
      <c r="D8" s="482">
        <f t="shared" ref="D8:D10" si="0">C8/C$11*100</f>
        <v>11.907966912779232</v>
      </c>
      <c r="E8" s="487">
        <v>49166</v>
      </c>
      <c r="F8" s="482">
        <f t="shared" ref="F8:F10" si="1">E8/E$11*100</f>
        <v>15.18903655921951</v>
      </c>
      <c r="G8" s="488">
        <f t="shared" ref="G8:G11" si="2">E8/C8*100</f>
        <v>138.94588102303237</v>
      </c>
      <c r="H8" s="5"/>
      <c r="I8" s="5"/>
      <c r="J8" s="5"/>
      <c r="K8" s="5"/>
      <c r="L8" s="5"/>
      <c r="M8" s="5"/>
    </row>
    <row r="9" spans="1:13" ht="15.75" x14ac:dyDescent="0.25">
      <c r="A9" s="3"/>
      <c r="B9" s="1301" t="s">
        <v>693</v>
      </c>
      <c r="C9" s="442">
        <v>6253</v>
      </c>
      <c r="D9" s="482">
        <f t="shared" si="0"/>
        <v>2.1042960888966662</v>
      </c>
      <c r="E9" s="487">
        <v>5331</v>
      </c>
      <c r="F9" s="482">
        <f t="shared" si="1"/>
        <v>1.6469258002928693</v>
      </c>
      <c r="G9" s="488">
        <f t="shared" si="2"/>
        <v>85.25507756276987</v>
      </c>
      <c r="H9" s="5"/>
      <c r="I9" s="5"/>
      <c r="J9" s="5"/>
      <c r="K9" s="5"/>
      <c r="L9" s="5"/>
      <c r="M9" s="5"/>
    </row>
    <row r="10" spans="1:13" ht="16.5" thickBot="1" x14ac:dyDescent="0.3">
      <c r="A10" s="3"/>
      <c r="B10" s="1301" t="s">
        <v>287</v>
      </c>
      <c r="C10" s="442">
        <v>40842</v>
      </c>
      <c r="D10" s="482">
        <f t="shared" si="0"/>
        <v>13.744388431587662</v>
      </c>
      <c r="E10" s="487">
        <v>28119</v>
      </c>
      <c r="F10" s="482">
        <f t="shared" si="1"/>
        <v>8.6869080057090962</v>
      </c>
      <c r="G10" s="488">
        <f t="shared" si="2"/>
        <v>68.848244454238284</v>
      </c>
      <c r="H10" s="5"/>
      <c r="I10" s="5"/>
      <c r="J10" s="5"/>
      <c r="K10" s="5"/>
      <c r="L10" s="5"/>
      <c r="M10" s="5"/>
    </row>
    <row r="11" spans="1:13" ht="16.5" thickBot="1" x14ac:dyDescent="0.3">
      <c r="A11" s="3"/>
      <c r="B11" s="1302" t="s">
        <v>258</v>
      </c>
      <c r="C11" s="176">
        <f>SUM(C7:C10)</f>
        <v>297154</v>
      </c>
      <c r="D11" s="567">
        <f>SUM(D7:D10)</f>
        <v>100</v>
      </c>
      <c r="E11" s="176">
        <f>SUM(E7:E10)</f>
        <v>323694</v>
      </c>
      <c r="F11" s="567">
        <f>SUM(F7:F10)</f>
        <v>100</v>
      </c>
      <c r="G11" s="495">
        <f t="shared" si="2"/>
        <v>108.9313958418867</v>
      </c>
      <c r="H11" s="5"/>
      <c r="I11" s="5"/>
      <c r="J11" s="5"/>
      <c r="K11" s="5"/>
      <c r="L11" s="5"/>
      <c r="M11" s="5"/>
    </row>
  </sheetData>
  <mergeCells count="1">
    <mergeCell ref="B4:G4"/>
  </mergeCells>
  <pageMargins left="0.7" right="0.7" top="0.75" bottom="0.75" header="0.3" footer="0.3"/>
  <pageSetup orientation="portrait" r:id="rId1"/>
  <ignoredErrors>
    <ignoredError sqref="C11 E11" formulaRange="1"/>
  </ignoredError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M14"/>
  <sheetViews>
    <sheetView workbookViewId="0">
      <selection activeCell="D16" sqref="D16"/>
    </sheetView>
  </sheetViews>
  <sheetFormatPr defaultColWidth="8.7109375" defaultRowHeight="15.75" x14ac:dyDescent="0.25"/>
  <cols>
    <col min="1" max="1" width="8.7109375" style="3"/>
    <col min="2" max="2" width="6.28515625" style="3" customWidth="1"/>
    <col min="3" max="3" width="13.7109375" style="3" customWidth="1"/>
    <col min="4" max="4" width="15.28515625" style="3" customWidth="1"/>
    <col min="5" max="6" width="14.7109375" style="3" customWidth="1"/>
    <col min="7" max="7" width="16.140625" style="3" customWidth="1"/>
    <col min="8" max="8" width="17.28515625" style="3" customWidth="1"/>
    <col min="9" max="9" width="15.28515625" style="3" customWidth="1"/>
    <col min="10" max="10" width="14.28515625" style="3" customWidth="1"/>
    <col min="11" max="12" width="12.28515625" style="3" customWidth="1"/>
    <col min="13" max="13" width="14.140625" style="3" customWidth="1"/>
    <col min="14" max="16384" width="8.7109375" style="3"/>
  </cols>
  <sheetData>
    <row r="3" spans="2:13" ht="16.899999999999999" customHeight="1" thickBot="1" x14ac:dyDescent="0.3">
      <c r="B3" s="569"/>
      <c r="L3" s="1160" t="s">
        <v>254</v>
      </c>
      <c r="M3" s="1160"/>
    </row>
    <row r="4" spans="2:13" ht="19.899999999999999" customHeight="1" thickTop="1" thickBot="1" x14ac:dyDescent="0.3">
      <c r="B4" s="1154" t="s">
        <v>694</v>
      </c>
      <c r="C4" s="1155"/>
      <c r="D4" s="1155"/>
      <c r="E4" s="1155"/>
      <c r="F4" s="1155"/>
      <c r="G4" s="1155"/>
      <c r="H4" s="1155"/>
      <c r="I4" s="1155"/>
      <c r="J4" s="1155"/>
      <c r="K4" s="1155"/>
      <c r="L4" s="1155"/>
      <c r="M4" s="1156"/>
    </row>
    <row r="5" spans="2:13" ht="16.5" customHeight="1" thickTop="1" thickBot="1" x14ac:dyDescent="0.3">
      <c r="B5" s="1161" t="s">
        <v>243</v>
      </c>
      <c r="C5" s="570"/>
      <c r="D5" s="1303" t="s">
        <v>696</v>
      </c>
      <c r="E5" s="1303" t="s">
        <v>697</v>
      </c>
      <c r="F5" s="1303" t="s">
        <v>698</v>
      </c>
      <c r="G5" s="1303" t="s">
        <v>699</v>
      </c>
      <c r="H5" s="1303" t="s">
        <v>700</v>
      </c>
      <c r="I5" s="1303" t="s">
        <v>701</v>
      </c>
      <c r="J5" s="1164" t="s">
        <v>706</v>
      </c>
      <c r="K5" s="1164"/>
      <c r="L5" s="1164"/>
      <c r="M5" s="1165"/>
    </row>
    <row r="6" spans="2:13" ht="79.5" customHeight="1" thickBot="1" x14ac:dyDescent="0.3">
      <c r="B6" s="1162"/>
      <c r="C6" s="571" t="s">
        <v>695</v>
      </c>
      <c r="D6" s="1304"/>
      <c r="E6" s="1304"/>
      <c r="F6" s="1304"/>
      <c r="G6" s="1304"/>
      <c r="H6" s="1304"/>
      <c r="I6" s="1304"/>
      <c r="J6" s="1305" t="s">
        <v>702</v>
      </c>
      <c r="K6" s="1305" t="s">
        <v>703</v>
      </c>
      <c r="L6" s="1305" t="s">
        <v>704</v>
      </c>
      <c r="M6" s="1306" t="s">
        <v>705</v>
      </c>
    </row>
    <row r="7" spans="2:13" ht="16.5" thickBot="1" x14ac:dyDescent="0.3">
      <c r="B7" s="572">
        <v>1</v>
      </c>
      <c r="C7" s="573">
        <v>2</v>
      </c>
      <c r="D7" s="574">
        <v>3</v>
      </c>
      <c r="E7" s="574">
        <v>4</v>
      </c>
      <c r="F7" s="574">
        <v>5</v>
      </c>
      <c r="G7" s="574">
        <v>6</v>
      </c>
      <c r="H7" s="574">
        <v>7</v>
      </c>
      <c r="I7" s="574">
        <v>8</v>
      </c>
      <c r="J7" s="574" t="s">
        <v>204</v>
      </c>
      <c r="K7" s="574" t="s">
        <v>205</v>
      </c>
      <c r="L7" s="574">
        <v>11</v>
      </c>
      <c r="M7" s="575" t="s">
        <v>118</v>
      </c>
    </row>
    <row r="8" spans="2:13" x14ac:dyDescent="0.25">
      <c r="B8" s="576" t="s">
        <v>155</v>
      </c>
      <c r="C8" s="577" t="s">
        <v>128</v>
      </c>
      <c r="D8" s="578">
        <v>5.0000000000000001E-3</v>
      </c>
      <c r="E8" s="578">
        <v>5.0000000000000001E-3</v>
      </c>
      <c r="F8" s="501">
        <v>238344</v>
      </c>
      <c r="G8" s="501">
        <v>2271</v>
      </c>
      <c r="H8" s="501">
        <v>37074</v>
      </c>
      <c r="I8" s="502">
        <v>955</v>
      </c>
      <c r="J8" s="501">
        <f>H8*D8</f>
        <v>185.37</v>
      </c>
      <c r="K8" s="591">
        <f>I8*E8</f>
        <v>4.7750000000000004</v>
      </c>
      <c r="L8" s="502">
        <v>699</v>
      </c>
      <c r="M8" s="580">
        <f>J8+K8+L8</f>
        <v>889.14499999999998</v>
      </c>
    </row>
    <row r="9" spans="2:13" x14ac:dyDescent="0.25">
      <c r="B9" s="576" t="s">
        <v>156</v>
      </c>
      <c r="C9" s="577" t="s">
        <v>129</v>
      </c>
      <c r="D9" s="579">
        <v>0.1</v>
      </c>
      <c r="E9" s="579">
        <v>0.1</v>
      </c>
      <c r="F9" s="501">
        <v>1034</v>
      </c>
      <c r="G9" s="502">
        <v>0</v>
      </c>
      <c r="H9" s="502">
        <v>204</v>
      </c>
      <c r="I9" s="502">
        <v>0</v>
      </c>
      <c r="J9" s="501">
        <f t="shared" ref="J9:J12" si="0">H9*D9</f>
        <v>20.400000000000002</v>
      </c>
      <c r="K9" s="591">
        <f t="shared" ref="K9:K12" si="1">I9*E9</f>
        <v>0</v>
      </c>
      <c r="L9" s="502">
        <v>83</v>
      </c>
      <c r="M9" s="580">
        <f t="shared" ref="M9:M12" si="2">J9+K9+L9</f>
        <v>103.4</v>
      </c>
    </row>
    <row r="10" spans="2:13" x14ac:dyDescent="0.25">
      <c r="B10" s="576" t="s">
        <v>157</v>
      </c>
      <c r="C10" s="577" t="s">
        <v>130</v>
      </c>
      <c r="D10" s="579">
        <v>0.5</v>
      </c>
      <c r="E10" s="579">
        <v>0.5</v>
      </c>
      <c r="F10" s="502">
        <v>728</v>
      </c>
      <c r="G10" s="502">
        <v>29</v>
      </c>
      <c r="H10" s="502">
        <v>277</v>
      </c>
      <c r="I10" s="502">
        <v>11</v>
      </c>
      <c r="J10" s="501">
        <f t="shared" si="0"/>
        <v>138.5</v>
      </c>
      <c r="K10" s="591">
        <f t="shared" si="1"/>
        <v>5.5</v>
      </c>
      <c r="L10" s="502">
        <v>202</v>
      </c>
      <c r="M10" s="580">
        <f t="shared" si="2"/>
        <v>346</v>
      </c>
    </row>
    <row r="11" spans="2:13" x14ac:dyDescent="0.25">
      <c r="B11" s="576" t="s">
        <v>159</v>
      </c>
      <c r="C11" s="577" t="s">
        <v>648</v>
      </c>
      <c r="D11" s="579">
        <v>1</v>
      </c>
      <c r="E11" s="579">
        <v>0.75</v>
      </c>
      <c r="F11" s="501">
        <v>1337</v>
      </c>
      <c r="G11" s="502">
        <v>0</v>
      </c>
      <c r="H11" s="501">
        <v>1327</v>
      </c>
      <c r="I11" s="502">
        <v>0</v>
      </c>
      <c r="J11" s="501">
        <f t="shared" si="0"/>
        <v>1327</v>
      </c>
      <c r="K11" s="591">
        <f t="shared" si="1"/>
        <v>0</v>
      </c>
      <c r="L11" s="502">
        <v>0</v>
      </c>
      <c r="M11" s="580">
        <f t="shared" si="2"/>
        <v>1327</v>
      </c>
    </row>
    <row r="12" spans="2:13" ht="16.5" thickBot="1" x14ac:dyDescent="0.3">
      <c r="B12" s="576" t="s">
        <v>160</v>
      </c>
      <c r="C12" s="587" t="s">
        <v>707</v>
      </c>
      <c r="D12" s="588">
        <v>1</v>
      </c>
      <c r="E12" s="588">
        <v>1</v>
      </c>
      <c r="F12" s="536">
        <v>0</v>
      </c>
      <c r="G12" s="536">
        <v>0</v>
      </c>
      <c r="H12" s="536">
        <v>0</v>
      </c>
      <c r="I12" s="536">
        <v>0</v>
      </c>
      <c r="J12" s="501">
        <f t="shared" si="0"/>
        <v>0</v>
      </c>
      <c r="K12" s="591">
        <f t="shared" si="1"/>
        <v>0</v>
      </c>
      <c r="L12" s="536">
        <v>0</v>
      </c>
      <c r="M12" s="580">
        <f t="shared" si="2"/>
        <v>0</v>
      </c>
    </row>
    <row r="13" spans="2:13" ht="16.5" thickBot="1" x14ac:dyDescent="0.3">
      <c r="B13" s="1086" t="s">
        <v>258</v>
      </c>
      <c r="C13" s="1087"/>
      <c r="D13" s="1087"/>
      <c r="E13" s="1087"/>
      <c r="F13" s="550">
        <f t="shared" ref="F13:M13" si="3">SUM(F8:F12)</f>
        <v>241443</v>
      </c>
      <c r="G13" s="550">
        <f t="shared" si="3"/>
        <v>2300</v>
      </c>
      <c r="H13" s="550">
        <f t="shared" si="3"/>
        <v>38882</v>
      </c>
      <c r="I13" s="589">
        <f t="shared" si="3"/>
        <v>966</v>
      </c>
      <c r="J13" s="550">
        <f t="shared" si="3"/>
        <v>1671.27</v>
      </c>
      <c r="K13" s="592">
        <f t="shared" si="3"/>
        <v>10.275</v>
      </c>
      <c r="L13" s="589">
        <f t="shared" si="3"/>
        <v>984</v>
      </c>
      <c r="M13" s="590">
        <f t="shared" si="3"/>
        <v>2665.5450000000001</v>
      </c>
    </row>
    <row r="14" spans="2:13" x14ac:dyDescent="0.25">
      <c r="B14" s="586"/>
    </row>
  </sheetData>
  <mergeCells count="11">
    <mergeCell ref="B13:E13"/>
    <mergeCell ref="L3:M3"/>
    <mergeCell ref="B4:M4"/>
    <mergeCell ref="B5:B6"/>
    <mergeCell ref="D5:D6"/>
    <mergeCell ref="E5:E6"/>
    <mergeCell ref="F5:F6"/>
    <mergeCell ref="G5:G6"/>
    <mergeCell ref="H5:H6"/>
    <mergeCell ref="I5:I6"/>
    <mergeCell ref="J5:M5"/>
  </mergeCells>
  <pageMargins left="0.7" right="0.7" top="0.75" bottom="0.75" header="0.3" footer="0.3"/>
  <pageSetup paperSize="9" orientation="portrait" horizontalDpi="300" verticalDpi="300" r:id="rId1"/>
  <ignoredErrors>
    <ignoredError sqref="F13:I13 L13"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9:J29"/>
  <sheetViews>
    <sheetView topLeftCell="A19" workbookViewId="0">
      <selection activeCell="B26" sqref="B26"/>
    </sheetView>
  </sheetViews>
  <sheetFormatPr defaultColWidth="9.28515625" defaultRowHeight="15" x14ac:dyDescent="0.25"/>
  <cols>
    <col min="1" max="1" width="9.28515625" style="78"/>
    <col min="2" max="2" width="33.28515625" style="78" customWidth="1"/>
    <col min="3" max="3" width="15.42578125" style="78" customWidth="1"/>
    <col min="4" max="4" width="13.28515625" style="78" customWidth="1"/>
    <col min="5" max="5" width="16.28515625" style="78" customWidth="1"/>
    <col min="6" max="6" width="14.7109375" style="78" customWidth="1"/>
    <col min="7" max="7" width="15.42578125" style="78" customWidth="1"/>
    <col min="8" max="8" width="14.28515625" style="78" customWidth="1"/>
    <col min="9" max="9" width="14.7109375" style="78" customWidth="1"/>
    <col min="10" max="10" width="14" style="78" customWidth="1"/>
    <col min="11" max="16384" width="9.28515625" style="78"/>
  </cols>
  <sheetData>
    <row r="19" spans="2:10" ht="15.75" x14ac:dyDescent="0.25">
      <c r="B19" s="376"/>
      <c r="C19" s="427"/>
      <c r="D19" s="427"/>
      <c r="E19" s="427"/>
      <c r="F19" s="427"/>
      <c r="G19" s="427"/>
      <c r="H19" s="427"/>
      <c r="I19" s="427"/>
      <c r="J19" s="427"/>
    </row>
    <row r="20" spans="2:10" ht="16.5" thickBot="1" x14ac:dyDescent="0.3">
      <c r="B20" s="299"/>
      <c r="C20" s="299"/>
      <c r="D20" s="299"/>
      <c r="E20" s="299"/>
      <c r="F20" s="299"/>
      <c r="G20" s="299"/>
      <c r="H20" s="299"/>
      <c r="I20" s="299"/>
      <c r="J20" s="299"/>
    </row>
    <row r="21" spans="2:10" ht="19.899999999999999" customHeight="1" thickBot="1" x14ac:dyDescent="0.3">
      <c r="B21" s="952" t="s">
        <v>267</v>
      </c>
      <c r="C21" s="960"/>
      <c r="D21" s="960"/>
      <c r="E21" s="953"/>
      <c r="F21" s="953"/>
      <c r="G21" s="953"/>
      <c r="H21" s="953"/>
      <c r="I21" s="953"/>
      <c r="J21" s="954"/>
    </row>
    <row r="22" spans="2:10" ht="15.6" customHeight="1" thickBot="1" x14ac:dyDescent="0.3">
      <c r="B22" s="1169" t="s">
        <v>268</v>
      </c>
      <c r="C22" s="964" t="s">
        <v>0</v>
      </c>
      <c r="D22" s="964"/>
      <c r="E22" s="964" t="s">
        <v>7</v>
      </c>
      <c r="F22" s="964"/>
      <c r="G22" s="964" t="s">
        <v>133</v>
      </c>
      <c r="H22" s="964"/>
      <c r="I22" s="962" t="s">
        <v>139</v>
      </c>
      <c r="J22" s="963"/>
    </row>
    <row r="23" spans="2:10" ht="32.25" thickBot="1" x14ac:dyDescent="0.3">
      <c r="B23" s="1170"/>
      <c r="C23" s="705" t="s">
        <v>273</v>
      </c>
      <c r="D23" s="705" t="s">
        <v>260</v>
      </c>
      <c r="E23" s="705" t="s">
        <v>273</v>
      </c>
      <c r="F23" s="705" t="s">
        <v>260</v>
      </c>
      <c r="G23" s="705" t="s">
        <v>273</v>
      </c>
      <c r="H23" s="705" t="s">
        <v>260</v>
      </c>
      <c r="I23" s="705" t="s">
        <v>4</v>
      </c>
      <c r="J23" s="706" t="s">
        <v>5</v>
      </c>
    </row>
    <row r="24" spans="2:10" ht="16.5" thickBot="1" x14ac:dyDescent="0.3">
      <c r="B24" s="675">
        <v>1</v>
      </c>
      <c r="C24" s="677">
        <v>2</v>
      </c>
      <c r="D24" s="677">
        <v>3</v>
      </c>
      <c r="E24" s="677">
        <v>4</v>
      </c>
      <c r="F24" s="677">
        <v>5</v>
      </c>
      <c r="G24" s="677">
        <v>6</v>
      </c>
      <c r="H24" s="677">
        <v>7</v>
      </c>
      <c r="I24" s="677">
        <v>8</v>
      </c>
      <c r="J24" s="676">
        <v>9</v>
      </c>
    </row>
    <row r="25" spans="2:10" ht="15.75" x14ac:dyDescent="0.25">
      <c r="B25" s="1245" t="s">
        <v>269</v>
      </c>
      <c r="C25" s="344">
        <v>3970</v>
      </c>
      <c r="D25" s="346">
        <f>C25/C$29*100</f>
        <v>59.654395191585273</v>
      </c>
      <c r="E25" s="344">
        <v>4102</v>
      </c>
      <c r="F25" s="346">
        <f>E25/E$29*100</f>
        <v>60.869565217391312</v>
      </c>
      <c r="G25" s="344">
        <v>4125</v>
      </c>
      <c r="H25" s="346">
        <f>G25/G$29*100</f>
        <v>61.946238173899978</v>
      </c>
      <c r="I25" s="672">
        <f>E25/C25*100</f>
        <v>103.32493702770782</v>
      </c>
      <c r="J25" s="348">
        <f>G25/E25*100</f>
        <v>100.56070209653826</v>
      </c>
    </row>
    <row r="26" spans="2:10" ht="31.5" x14ac:dyDescent="0.25">
      <c r="B26" s="1245" t="s">
        <v>270</v>
      </c>
      <c r="C26" s="350">
        <v>525</v>
      </c>
      <c r="D26" s="346">
        <f t="shared" ref="D26:D28" si="0">C26/C$29*100</f>
        <v>7.8888054094665661</v>
      </c>
      <c r="E26" s="350">
        <v>520</v>
      </c>
      <c r="F26" s="346">
        <f t="shared" ref="F26:F28" si="1">E26/E$29*100</f>
        <v>7.7162783795815395</v>
      </c>
      <c r="G26" s="350">
        <v>485</v>
      </c>
      <c r="H26" s="346">
        <f t="shared" ref="H26:H28" si="2">G26/G$29*100</f>
        <v>7.2833758822646049</v>
      </c>
      <c r="I26" s="672">
        <f t="shared" ref="I26:I29" si="3">E26/C26*100</f>
        <v>99.047619047619051</v>
      </c>
      <c r="J26" s="348">
        <f t="shared" ref="J26:J29" si="4">G26/E26*100</f>
        <v>93.269230769230774</v>
      </c>
    </row>
    <row r="27" spans="2:10" ht="15.75" x14ac:dyDescent="0.25">
      <c r="B27" s="1245" t="s">
        <v>271</v>
      </c>
      <c r="C27" s="350">
        <v>2149</v>
      </c>
      <c r="D27" s="346">
        <f t="shared" si="0"/>
        <v>32.291510142749814</v>
      </c>
      <c r="E27" s="350">
        <v>2108</v>
      </c>
      <c r="F27" s="346">
        <f t="shared" si="1"/>
        <v>31.280605431072861</v>
      </c>
      <c r="G27" s="350">
        <v>2041</v>
      </c>
      <c r="H27" s="346">
        <f t="shared" si="2"/>
        <v>30.650247784952693</v>
      </c>
      <c r="I27" s="672">
        <f t="shared" si="3"/>
        <v>98.09213587715216</v>
      </c>
      <c r="J27" s="348">
        <f t="shared" si="4"/>
        <v>96.821631878557881</v>
      </c>
    </row>
    <row r="28" spans="2:10" ht="16.5" thickBot="1" x14ac:dyDescent="0.3">
      <c r="B28" s="1246" t="s">
        <v>272</v>
      </c>
      <c r="C28" s="350">
        <v>11</v>
      </c>
      <c r="D28" s="346">
        <f t="shared" si="0"/>
        <v>0.16528925619834711</v>
      </c>
      <c r="E28" s="350">
        <v>9</v>
      </c>
      <c r="F28" s="346">
        <f t="shared" si="1"/>
        <v>0.13355097195429591</v>
      </c>
      <c r="G28" s="350">
        <v>8</v>
      </c>
      <c r="H28" s="346">
        <f t="shared" si="2"/>
        <v>0.12013815888271512</v>
      </c>
      <c r="I28" s="672">
        <f t="shared" si="3"/>
        <v>81.818181818181827</v>
      </c>
      <c r="J28" s="348">
        <f t="shared" si="4"/>
        <v>88.888888888888886</v>
      </c>
    </row>
    <row r="29" spans="2:10" ht="16.5" thickBot="1" x14ac:dyDescent="0.3">
      <c r="B29" s="919" t="s">
        <v>258</v>
      </c>
      <c r="C29" s="354">
        <f t="shared" ref="C29:H29" si="5">SUM(C25:C28)</f>
        <v>6655</v>
      </c>
      <c r="D29" s="355">
        <f t="shared" si="5"/>
        <v>100</v>
      </c>
      <c r="E29" s="354">
        <f t="shared" si="5"/>
        <v>6739</v>
      </c>
      <c r="F29" s="355">
        <f t="shared" si="5"/>
        <v>100</v>
      </c>
      <c r="G29" s="354">
        <f t="shared" si="5"/>
        <v>6659</v>
      </c>
      <c r="H29" s="355">
        <f t="shared" si="5"/>
        <v>99.999999999999986</v>
      </c>
      <c r="I29" s="673">
        <f t="shared" si="3"/>
        <v>101.26220886551465</v>
      </c>
      <c r="J29" s="357">
        <f t="shared" si="4"/>
        <v>98.812880249295148</v>
      </c>
    </row>
  </sheetData>
  <mergeCells count="6">
    <mergeCell ref="B21:J21"/>
    <mergeCell ref="B22:B23"/>
    <mergeCell ref="I22:J22"/>
    <mergeCell ref="E22:F22"/>
    <mergeCell ref="G22:H22"/>
    <mergeCell ref="C22:D22"/>
  </mergeCells>
  <pageMargins left="0.7" right="0.7" top="0.75" bottom="0.75" header="0.3" footer="0.3"/>
  <ignoredErrors>
    <ignoredError sqref="C29 E29 G29" formulaRange="1"/>
  </ignoredError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8"/>
  <sheetViews>
    <sheetView topLeftCell="B2" workbookViewId="0">
      <selection activeCell="C20" sqref="C20"/>
    </sheetView>
  </sheetViews>
  <sheetFormatPr defaultColWidth="8.7109375" defaultRowHeight="15.75" x14ac:dyDescent="0.25"/>
  <cols>
    <col min="1" max="1" width="8.7109375" style="3"/>
    <col min="2" max="2" width="7.5703125" style="3" customWidth="1"/>
    <col min="3" max="3" width="44.5703125" style="3" customWidth="1"/>
    <col min="4" max="4" width="11.28515625" style="3" customWidth="1"/>
    <col min="5" max="5" width="13.7109375" style="3" customWidth="1"/>
    <col min="6" max="6" width="12.7109375" style="3" customWidth="1"/>
    <col min="7" max="7" width="15.28515625" style="3" customWidth="1"/>
    <col min="8" max="8" width="12.42578125" style="3" customWidth="1"/>
    <col min="9" max="9" width="10.7109375" style="3" customWidth="1"/>
    <col min="10" max="16384" width="8.7109375" style="3"/>
  </cols>
  <sheetData>
    <row r="2" spans="2:8" ht="16.5" thickBot="1" x14ac:dyDescent="0.3">
      <c r="H2" s="405" t="s">
        <v>254</v>
      </c>
    </row>
    <row r="3" spans="2:8" ht="19.899999999999999" customHeight="1" thickBot="1" x14ac:dyDescent="0.3">
      <c r="B3" s="1166" t="s">
        <v>708</v>
      </c>
      <c r="C3" s="1167"/>
      <c r="D3" s="1167"/>
      <c r="E3" s="1167"/>
      <c r="F3" s="1167"/>
      <c r="G3" s="1167"/>
      <c r="H3" s="1168"/>
    </row>
    <row r="4" spans="2:8" ht="16.5" thickBot="1" x14ac:dyDescent="0.3">
      <c r="B4" s="1169" t="s">
        <v>243</v>
      </c>
      <c r="C4" s="1093" t="s">
        <v>476</v>
      </c>
      <c r="D4" s="1171" t="s">
        <v>1</v>
      </c>
      <c r="E4" s="1172"/>
      <c r="F4" s="1173" t="s">
        <v>132</v>
      </c>
      <c r="G4" s="1171"/>
      <c r="H4" s="1174" t="s">
        <v>139</v>
      </c>
    </row>
    <row r="5" spans="2:8" ht="16.5" thickBot="1" x14ac:dyDescent="0.3">
      <c r="B5" s="1170"/>
      <c r="C5" s="1058"/>
      <c r="D5" s="593" t="s">
        <v>259</v>
      </c>
      <c r="E5" s="478" t="s">
        <v>260</v>
      </c>
      <c r="F5" s="926" t="s">
        <v>259</v>
      </c>
      <c r="G5" s="921" t="s">
        <v>260</v>
      </c>
      <c r="H5" s="1175"/>
    </row>
    <row r="6" spans="2:8" ht="16.5" thickBot="1" x14ac:dyDescent="0.3">
      <c r="B6" s="465">
        <v>1</v>
      </c>
      <c r="C6" s="593">
        <v>2</v>
      </c>
      <c r="D6" s="593">
        <v>3</v>
      </c>
      <c r="E6" s="593">
        <v>4</v>
      </c>
      <c r="F6" s="593">
        <v>5</v>
      </c>
      <c r="G6" s="593">
        <v>6</v>
      </c>
      <c r="H6" s="594" t="s">
        <v>203</v>
      </c>
    </row>
    <row r="7" spans="2:8" x14ac:dyDescent="0.25">
      <c r="B7" s="551" t="s">
        <v>155</v>
      </c>
      <c r="C7" s="1307" t="s">
        <v>709</v>
      </c>
      <c r="D7" s="536"/>
      <c r="E7" s="600"/>
      <c r="F7" s="600"/>
      <c r="G7" s="600"/>
      <c r="H7" s="607"/>
    </row>
    <row r="8" spans="2:8" x14ac:dyDescent="0.25">
      <c r="B8" s="596" t="s">
        <v>31</v>
      </c>
      <c r="C8" s="1286" t="s">
        <v>710</v>
      </c>
      <c r="D8" s="505">
        <v>9223</v>
      </c>
      <c r="E8" s="605">
        <f>D8/D$18*100</f>
        <v>28.34619049082583</v>
      </c>
      <c r="F8" s="505">
        <v>11794</v>
      </c>
      <c r="G8" s="605">
        <f>F8/F$18*100</f>
        <v>36.091560070995776</v>
      </c>
      <c r="H8" s="562">
        <f>F8/D8*100</f>
        <v>127.87596226824243</v>
      </c>
    </row>
    <row r="9" spans="2:8" x14ac:dyDescent="0.25">
      <c r="B9" s="596" t="s">
        <v>48</v>
      </c>
      <c r="C9" s="1286" t="s">
        <v>711</v>
      </c>
      <c r="D9" s="536">
        <v>318</v>
      </c>
      <c r="E9" s="605">
        <f t="shared" ref="E9:E11" si="0">D9/D$18*100</f>
        <v>0.9773488643697944</v>
      </c>
      <c r="F9" s="536">
        <v>392</v>
      </c>
      <c r="G9" s="605">
        <f t="shared" ref="G9:G17" si="1">F9/F$18*100</f>
        <v>1.1995838178591101</v>
      </c>
      <c r="H9" s="562">
        <f t="shared" ref="H9:H18" si="2">F9/D9*100</f>
        <v>123.27044025157232</v>
      </c>
    </row>
    <row r="10" spans="2:8" ht="16.5" thickBot="1" x14ac:dyDescent="0.3">
      <c r="B10" s="596" t="s">
        <v>189</v>
      </c>
      <c r="C10" s="1287" t="s">
        <v>712</v>
      </c>
      <c r="D10" s="505">
        <v>1648</v>
      </c>
      <c r="E10" s="605">
        <f t="shared" si="0"/>
        <v>5.0650029197528967</v>
      </c>
      <c r="F10" s="505">
        <v>1601</v>
      </c>
      <c r="G10" s="605">
        <f t="shared" si="1"/>
        <v>4.8993206438582533</v>
      </c>
      <c r="H10" s="562">
        <f t="shared" si="2"/>
        <v>97.148058252427177</v>
      </c>
    </row>
    <row r="11" spans="2:8" ht="16.5" thickBot="1" x14ac:dyDescent="0.3">
      <c r="B11" s="476"/>
      <c r="C11" s="601" t="s">
        <v>258</v>
      </c>
      <c r="D11" s="550">
        <f>SUM(D8:D10)</f>
        <v>11189</v>
      </c>
      <c r="E11" s="602">
        <f t="shared" si="0"/>
        <v>34.38854227494852</v>
      </c>
      <c r="F11" s="550">
        <f>SUM(F8:F10)</f>
        <v>13787</v>
      </c>
      <c r="G11" s="602">
        <f t="shared" si="1"/>
        <v>42.190464532713143</v>
      </c>
      <c r="H11" s="563">
        <f t="shared" si="2"/>
        <v>123.21923317544017</v>
      </c>
    </row>
    <row r="12" spans="2:8" x14ac:dyDescent="0.25">
      <c r="B12" s="551" t="s">
        <v>156</v>
      </c>
      <c r="C12" s="1307" t="s">
        <v>713</v>
      </c>
      <c r="D12" s="497"/>
      <c r="E12" s="608"/>
      <c r="F12" s="497"/>
      <c r="G12" s="605"/>
      <c r="H12" s="562"/>
    </row>
    <row r="13" spans="2:8" x14ac:dyDescent="0.25">
      <c r="B13" s="466" t="s">
        <v>192</v>
      </c>
      <c r="C13" s="1286" t="s">
        <v>714</v>
      </c>
      <c r="D13" s="505">
        <v>12614</v>
      </c>
      <c r="E13" s="605">
        <f>D13/D$18*100</f>
        <v>38.768171620001844</v>
      </c>
      <c r="F13" s="505">
        <v>14943</v>
      </c>
      <c r="G13" s="605">
        <f t="shared" si="1"/>
        <v>45.72801273027725</v>
      </c>
      <c r="H13" s="562">
        <f t="shared" si="2"/>
        <v>118.46361185983827</v>
      </c>
    </row>
    <row r="14" spans="2:8" x14ac:dyDescent="0.25">
      <c r="B14" s="466" t="s">
        <v>193</v>
      </c>
      <c r="C14" s="1286" t="s">
        <v>715</v>
      </c>
      <c r="D14" s="536">
        <v>5</v>
      </c>
      <c r="E14" s="605">
        <f t="shared" ref="E14:E17" si="3">D14/D$18*100</f>
        <v>1.5367120508959031E-2</v>
      </c>
      <c r="F14" s="536">
        <v>2</v>
      </c>
      <c r="G14" s="605">
        <f t="shared" si="1"/>
        <v>6.1203256013219907E-3</v>
      </c>
      <c r="H14" s="562">
        <f t="shared" si="2"/>
        <v>40</v>
      </c>
    </row>
    <row r="15" spans="2:8" ht="16.5" thickBot="1" x14ac:dyDescent="0.3">
      <c r="B15" s="466" t="s">
        <v>194</v>
      </c>
      <c r="C15" s="1287" t="s">
        <v>716</v>
      </c>
      <c r="D15" s="505">
        <v>8631</v>
      </c>
      <c r="E15" s="605">
        <f t="shared" si="3"/>
        <v>26.52672342256508</v>
      </c>
      <c r="F15" s="505">
        <v>3946</v>
      </c>
      <c r="G15" s="605">
        <f t="shared" si="1"/>
        <v>12.075402411408287</v>
      </c>
      <c r="H15" s="562">
        <f t="shared" si="2"/>
        <v>45.718920171474913</v>
      </c>
    </row>
    <row r="16" spans="2:8" ht="16.5" thickBot="1" x14ac:dyDescent="0.3">
      <c r="B16" s="476"/>
      <c r="C16" s="1288" t="s">
        <v>311</v>
      </c>
      <c r="D16" s="550">
        <f>SUM(D13:D15)</f>
        <v>21250</v>
      </c>
      <c r="E16" s="602">
        <f t="shared" si="3"/>
        <v>65.310262163075876</v>
      </c>
      <c r="F16" s="550">
        <f>SUM(F13:F15)</f>
        <v>18891</v>
      </c>
      <c r="G16" s="602">
        <f t="shared" si="1"/>
        <v>57.809535467286857</v>
      </c>
      <c r="H16" s="563">
        <f t="shared" si="2"/>
        <v>88.898823529411757</v>
      </c>
    </row>
    <row r="17" spans="2:8" ht="16.5" thickBot="1" x14ac:dyDescent="0.3">
      <c r="B17" s="551" t="s">
        <v>157</v>
      </c>
      <c r="C17" s="1287" t="s">
        <v>717</v>
      </c>
      <c r="D17" s="603">
        <v>98</v>
      </c>
      <c r="E17" s="606">
        <f t="shared" si="3"/>
        <v>0.30119556197559705</v>
      </c>
      <c r="F17" s="603">
        <v>0</v>
      </c>
      <c r="G17" s="606">
        <f t="shared" si="1"/>
        <v>0</v>
      </c>
      <c r="H17" s="562" t="s">
        <v>42</v>
      </c>
    </row>
    <row r="18" spans="2:8" ht="16.5" thickBot="1" x14ac:dyDescent="0.3">
      <c r="B18" s="476"/>
      <c r="C18" s="1288" t="s">
        <v>718</v>
      </c>
      <c r="D18" s="550">
        <f>D11+D16+D17</f>
        <v>32537</v>
      </c>
      <c r="E18" s="604">
        <f>E11+E16+E17</f>
        <v>100</v>
      </c>
      <c r="F18" s="550">
        <f>F11+F16+F17</f>
        <v>32678</v>
      </c>
      <c r="G18" s="604">
        <f>G11+G16+G17</f>
        <v>100</v>
      </c>
      <c r="H18" s="563">
        <f t="shared" si="2"/>
        <v>100.43335279835264</v>
      </c>
    </row>
  </sheetData>
  <mergeCells count="6">
    <mergeCell ref="B3:H3"/>
    <mergeCell ref="B4:B5"/>
    <mergeCell ref="C4:C5"/>
    <mergeCell ref="D4:E4"/>
    <mergeCell ref="F4:G4"/>
    <mergeCell ref="H4:H5"/>
  </mergeCells>
  <pageMargins left="0.7" right="0.7" top="0.75" bottom="0.75" header="0.3" footer="0.3"/>
  <ignoredErrors>
    <ignoredError sqref="E11:F11 E16:F16" formula="1"/>
  </ignoredError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9"/>
  <sheetViews>
    <sheetView workbookViewId="0">
      <selection activeCell="C21" sqref="C21"/>
    </sheetView>
  </sheetViews>
  <sheetFormatPr defaultColWidth="8.7109375" defaultRowHeight="15.75" x14ac:dyDescent="0.25"/>
  <cols>
    <col min="1" max="1" width="8.7109375" style="3"/>
    <col min="2" max="2" width="9.140625" style="3" customWidth="1"/>
    <col min="3" max="3" width="34.140625" style="3" customWidth="1"/>
    <col min="4" max="4" width="14.85546875" style="3" customWidth="1"/>
    <col min="5" max="5" width="14.42578125" style="3" customWidth="1"/>
    <col min="6" max="6" width="12.28515625" style="3" customWidth="1"/>
    <col min="7" max="7" width="14.28515625" style="3" customWidth="1"/>
    <col min="8" max="9" width="12.5703125" style="3" customWidth="1"/>
    <col min="10" max="16384" width="8.7109375" style="3"/>
  </cols>
  <sheetData>
    <row r="2" spans="2:8" ht="16.5" thickBot="1" x14ac:dyDescent="0.3">
      <c r="H2" s="405" t="s">
        <v>254</v>
      </c>
    </row>
    <row r="3" spans="2:8" ht="19.899999999999999" customHeight="1" thickTop="1" thickBot="1" x14ac:dyDescent="0.3">
      <c r="B3" s="1308" t="s">
        <v>719</v>
      </c>
      <c r="C3" s="1179"/>
      <c r="D3" s="1179"/>
      <c r="E3" s="1179"/>
      <c r="F3" s="1179"/>
      <c r="G3" s="1179"/>
      <c r="H3" s="1180"/>
    </row>
    <row r="4" spans="2:8" x14ac:dyDescent="0.25">
      <c r="B4" s="1169" t="s">
        <v>243</v>
      </c>
      <c r="C4" s="1093" t="s">
        <v>489</v>
      </c>
      <c r="D4" s="1069" t="s">
        <v>1</v>
      </c>
      <c r="E4" s="1174"/>
      <c r="F4" s="1181" t="s">
        <v>143</v>
      </c>
      <c r="G4" s="1069"/>
      <c r="H4" s="1174" t="s">
        <v>720</v>
      </c>
    </row>
    <row r="5" spans="2:8" ht="16.5" thickBot="1" x14ac:dyDescent="0.3">
      <c r="B5" s="1170"/>
      <c r="C5" s="1058"/>
      <c r="D5" s="593" t="s">
        <v>259</v>
      </c>
      <c r="E5" s="464" t="s">
        <v>260</v>
      </c>
      <c r="F5" s="926" t="s">
        <v>259</v>
      </c>
      <c r="G5" s="918" t="s">
        <v>260</v>
      </c>
      <c r="H5" s="1175"/>
    </row>
    <row r="6" spans="2:8" ht="16.5" thickBot="1" x14ac:dyDescent="0.3">
      <c r="B6" s="465">
        <v>1</v>
      </c>
      <c r="C6" s="593">
        <v>2</v>
      </c>
      <c r="D6" s="593">
        <v>3</v>
      </c>
      <c r="E6" s="593">
        <v>4</v>
      </c>
      <c r="F6" s="593">
        <v>5</v>
      </c>
      <c r="G6" s="593">
        <v>6</v>
      </c>
      <c r="H6" s="594" t="s">
        <v>203</v>
      </c>
    </row>
    <row r="7" spans="2:8" x14ac:dyDescent="0.25">
      <c r="B7" s="551" t="s">
        <v>155</v>
      </c>
      <c r="C7" s="1176" t="s">
        <v>721</v>
      </c>
      <c r="D7" s="1176"/>
      <c r="E7" s="1176"/>
      <c r="F7" s="1177"/>
      <c r="G7" s="1177"/>
      <c r="H7" s="1178"/>
    </row>
    <row r="8" spans="2:8" x14ac:dyDescent="0.25">
      <c r="B8" s="466" t="s">
        <v>31</v>
      </c>
      <c r="C8" s="1286" t="s">
        <v>722</v>
      </c>
      <c r="D8" s="501">
        <v>3135</v>
      </c>
      <c r="E8" s="599">
        <f>D8/D$19*100</f>
        <v>10.715384352462658</v>
      </c>
      <c r="F8" s="501">
        <v>4307</v>
      </c>
      <c r="G8" s="599">
        <f>F8/F$19*100</f>
        <v>12.806255946717412</v>
      </c>
      <c r="H8" s="562">
        <f>F8/D8*100</f>
        <v>137.38437001594897</v>
      </c>
    </row>
    <row r="9" spans="2:8" x14ac:dyDescent="0.25">
      <c r="B9" s="466" t="s">
        <v>48</v>
      </c>
      <c r="C9" s="1286" t="s">
        <v>723</v>
      </c>
      <c r="D9" s="502">
        <v>99</v>
      </c>
      <c r="E9" s="599">
        <f t="shared" ref="E9:E18" si="0">D9/D$19*100</f>
        <v>0.33838055849882076</v>
      </c>
      <c r="F9" s="502">
        <v>97</v>
      </c>
      <c r="G9" s="599">
        <f t="shared" ref="G9:G18" si="1">F9/F$19*100</f>
        <v>0.28841579448144622</v>
      </c>
      <c r="H9" s="562">
        <f t="shared" ref="H9:H19" si="2">F9/D9*100</f>
        <v>97.979797979797979</v>
      </c>
    </row>
    <row r="10" spans="2:8" ht="16.5" thickBot="1" x14ac:dyDescent="0.3">
      <c r="B10" s="466" t="s">
        <v>189</v>
      </c>
      <c r="C10" s="1287" t="s">
        <v>724</v>
      </c>
      <c r="D10" s="536">
        <v>0</v>
      </c>
      <c r="E10" s="599">
        <f t="shared" si="0"/>
        <v>0</v>
      </c>
      <c r="F10" s="536">
        <v>2</v>
      </c>
      <c r="G10" s="599">
        <f t="shared" si="1"/>
        <v>5.9467174119885828E-3</v>
      </c>
      <c r="H10" s="562" t="s">
        <v>42</v>
      </c>
    </row>
    <row r="11" spans="2:8" ht="16.5" thickBot="1" x14ac:dyDescent="0.3">
      <c r="B11" s="476"/>
      <c r="C11" s="1288" t="s">
        <v>318</v>
      </c>
      <c r="D11" s="550">
        <f>SUM(D8:D10)</f>
        <v>3234</v>
      </c>
      <c r="E11" s="602">
        <f t="shared" si="0"/>
        <v>11.05376491096148</v>
      </c>
      <c r="F11" s="550">
        <f>SUM(F8:F10)</f>
        <v>4406</v>
      </c>
      <c r="G11" s="602">
        <f t="shared" si="1"/>
        <v>13.100618458610846</v>
      </c>
      <c r="H11" s="563">
        <f t="shared" si="2"/>
        <v>136.23995052566482</v>
      </c>
    </row>
    <row r="12" spans="2:8" x14ac:dyDescent="0.25">
      <c r="B12" s="551" t="s">
        <v>156</v>
      </c>
      <c r="C12" s="1309" t="s">
        <v>509</v>
      </c>
      <c r="D12" s="491"/>
      <c r="E12" s="599"/>
      <c r="F12" s="491"/>
      <c r="G12" s="599"/>
      <c r="H12" s="562"/>
    </row>
    <row r="13" spans="2:8" x14ac:dyDescent="0.25">
      <c r="B13" s="466" t="s">
        <v>192</v>
      </c>
      <c r="C13" s="1286" t="s">
        <v>496</v>
      </c>
      <c r="D13" s="501">
        <v>6311</v>
      </c>
      <c r="E13" s="599">
        <f t="shared" si="0"/>
        <v>21.57090610793998</v>
      </c>
      <c r="F13" s="501">
        <v>5702</v>
      </c>
      <c r="G13" s="599">
        <f t="shared" si="1"/>
        <v>16.954091341579446</v>
      </c>
      <c r="H13" s="562">
        <f t="shared" si="2"/>
        <v>90.350182221517983</v>
      </c>
    </row>
    <row r="14" spans="2:8" x14ac:dyDescent="0.25">
      <c r="B14" s="466" t="s">
        <v>193</v>
      </c>
      <c r="C14" s="1286" t="s">
        <v>725</v>
      </c>
      <c r="D14" s="501">
        <v>9682</v>
      </c>
      <c r="E14" s="599">
        <f t="shared" si="0"/>
        <v>33.092935024096796</v>
      </c>
      <c r="F14" s="501">
        <v>9741</v>
      </c>
      <c r="G14" s="599">
        <f t="shared" si="1"/>
        <v>28.963487155090391</v>
      </c>
      <c r="H14" s="562">
        <f t="shared" si="2"/>
        <v>100.60937822763891</v>
      </c>
    </row>
    <row r="15" spans="2:8" ht="16.5" thickBot="1" x14ac:dyDescent="0.3">
      <c r="B15" s="466" t="s">
        <v>194</v>
      </c>
      <c r="C15" s="1287" t="s">
        <v>726</v>
      </c>
      <c r="D15" s="505">
        <v>9264</v>
      </c>
      <c r="E15" s="599">
        <f t="shared" si="0"/>
        <v>31.664217110435111</v>
      </c>
      <c r="F15" s="505">
        <v>10535</v>
      </c>
      <c r="G15" s="599">
        <f t="shared" si="1"/>
        <v>31.32433396764986</v>
      </c>
      <c r="H15" s="562">
        <f t="shared" si="2"/>
        <v>113.71977547495682</v>
      </c>
    </row>
    <row r="16" spans="2:8" ht="16.5" thickBot="1" x14ac:dyDescent="0.3">
      <c r="B16" s="476"/>
      <c r="C16" s="1288" t="s">
        <v>258</v>
      </c>
      <c r="D16" s="550">
        <f>SUM(D13:D15)</f>
        <v>25257</v>
      </c>
      <c r="E16" s="602">
        <f t="shared" si="0"/>
        <v>86.328058242471883</v>
      </c>
      <c r="F16" s="550">
        <f>SUM(F13:F15)</f>
        <v>25978</v>
      </c>
      <c r="G16" s="602">
        <f t="shared" si="1"/>
        <v>77.241912464319697</v>
      </c>
      <c r="H16" s="563">
        <f t="shared" si="2"/>
        <v>102.85465415528367</v>
      </c>
    </row>
    <row r="17" spans="2:8" ht="16.5" thickBot="1" x14ac:dyDescent="0.3">
      <c r="B17" s="476" t="s">
        <v>157</v>
      </c>
      <c r="C17" s="1288" t="s">
        <v>727</v>
      </c>
      <c r="D17" s="589">
        <v>0</v>
      </c>
      <c r="E17" s="602">
        <f t="shared" si="0"/>
        <v>0</v>
      </c>
      <c r="F17" s="550">
        <v>2142</v>
      </c>
      <c r="G17" s="602">
        <f t="shared" si="1"/>
        <v>6.3689343482397716</v>
      </c>
      <c r="H17" s="563" t="s">
        <v>42</v>
      </c>
    </row>
    <row r="18" spans="2:8" ht="16.5" thickBot="1" x14ac:dyDescent="0.3">
      <c r="B18" s="476" t="s">
        <v>159</v>
      </c>
      <c r="C18" s="1288" t="s">
        <v>728</v>
      </c>
      <c r="D18" s="610">
        <v>766</v>
      </c>
      <c r="E18" s="602">
        <f t="shared" si="0"/>
        <v>2.6181768465666337</v>
      </c>
      <c r="F18" s="535">
        <v>1106</v>
      </c>
      <c r="G18" s="602">
        <f t="shared" si="1"/>
        <v>3.2885347288296862</v>
      </c>
      <c r="H18" s="563">
        <f t="shared" si="2"/>
        <v>144.38642297650131</v>
      </c>
    </row>
    <row r="19" spans="2:8" ht="16.5" thickBot="1" x14ac:dyDescent="0.3">
      <c r="B19" s="476"/>
      <c r="C19" s="1288" t="s">
        <v>729</v>
      </c>
      <c r="D19" s="535">
        <f>D11+D16+D17+D18</f>
        <v>29257</v>
      </c>
      <c r="E19" s="604">
        <f>E11+E16+E17+E18</f>
        <v>100</v>
      </c>
      <c r="F19" s="535">
        <f>F11+F16+F17+F18</f>
        <v>33632</v>
      </c>
      <c r="G19" s="604">
        <f>G11+G16+G17+G18</f>
        <v>100</v>
      </c>
      <c r="H19" s="563">
        <f t="shared" si="2"/>
        <v>114.95368629729637</v>
      </c>
    </row>
  </sheetData>
  <mergeCells count="8">
    <mergeCell ref="C7:E7"/>
    <mergeCell ref="F7:H7"/>
    <mergeCell ref="B3:H3"/>
    <mergeCell ref="B4:B5"/>
    <mergeCell ref="C4:C5"/>
    <mergeCell ref="D4:E4"/>
    <mergeCell ref="F4:G4"/>
    <mergeCell ref="H4:H5"/>
  </mergeCells>
  <pageMargins left="0.7" right="0.7" top="0.75" bottom="0.75" header="0.3" footer="0.3"/>
  <ignoredErrors>
    <ignoredError sqref="E11:F11 E16:F16" formula="1"/>
  </ignoredError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2"/>
  <sheetViews>
    <sheetView workbookViewId="0">
      <selection activeCell="B16" sqref="B16"/>
    </sheetView>
  </sheetViews>
  <sheetFormatPr defaultColWidth="8.7109375" defaultRowHeight="15.75" x14ac:dyDescent="0.25"/>
  <cols>
    <col min="1" max="1" width="8.7109375" style="3"/>
    <col min="2" max="2" width="7.42578125" style="3" customWidth="1"/>
    <col min="3" max="3" width="18.28515625" style="3" customWidth="1"/>
    <col min="4" max="4" width="17.5703125" style="3" customWidth="1"/>
    <col min="5" max="5" width="19.7109375" style="3" customWidth="1"/>
    <col min="6" max="6" width="14.28515625" style="3" customWidth="1"/>
    <col min="7" max="7" width="18.5703125" style="3" customWidth="1"/>
    <col min="8" max="8" width="17.42578125" style="3" customWidth="1"/>
    <col min="9" max="9" width="14.140625" style="3" customWidth="1"/>
    <col min="10" max="16384" width="8.7109375" style="3"/>
  </cols>
  <sheetData>
    <row r="2" spans="2:9" ht="15.4" customHeight="1" x14ac:dyDescent="0.25"/>
    <row r="3" spans="2:9" ht="15.4" customHeight="1" thickBot="1" x14ac:dyDescent="0.3">
      <c r="B3" s="611"/>
      <c r="H3" s="612" t="s">
        <v>26</v>
      </c>
      <c r="I3" s="405" t="s">
        <v>254</v>
      </c>
    </row>
    <row r="4" spans="2:9" ht="19.899999999999999" customHeight="1" thickBot="1" x14ac:dyDescent="0.3">
      <c r="B4" s="1088" t="s">
        <v>730</v>
      </c>
      <c r="C4" s="1089"/>
      <c r="D4" s="1089"/>
      <c r="E4" s="1089"/>
      <c r="F4" s="1089"/>
      <c r="G4" s="1089"/>
      <c r="H4" s="1089"/>
      <c r="I4" s="1090"/>
    </row>
    <row r="5" spans="2:9" ht="16.5" thickBot="1" x14ac:dyDescent="0.3">
      <c r="B5" s="1169" t="s">
        <v>243</v>
      </c>
      <c r="C5" s="1069" t="s">
        <v>278</v>
      </c>
      <c r="D5" s="1171" t="s">
        <v>112</v>
      </c>
      <c r="E5" s="1171"/>
      <c r="F5" s="1172"/>
      <c r="G5" s="1173" t="s">
        <v>140</v>
      </c>
      <c r="H5" s="1171"/>
      <c r="I5" s="1172"/>
    </row>
    <row r="6" spans="2:9" ht="39" customHeight="1" thickBot="1" x14ac:dyDescent="0.3">
      <c r="B6" s="1170"/>
      <c r="C6" s="1182"/>
      <c r="D6" s="917" t="s">
        <v>691</v>
      </c>
      <c r="E6" s="917" t="s">
        <v>692</v>
      </c>
      <c r="F6" s="926" t="s">
        <v>258</v>
      </c>
      <c r="G6" s="917" t="s">
        <v>691</v>
      </c>
      <c r="H6" s="917" t="s">
        <v>692</v>
      </c>
      <c r="I6" s="926" t="s">
        <v>258</v>
      </c>
    </row>
    <row r="7" spans="2:9" ht="16.5" thickBot="1" x14ac:dyDescent="0.3">
      <c r="B7" s="465">
        <v>1</v>
      </c>
      <c r="C7" s="593">
        <v>2</v>
      </c>
      <c r="D7" s="593">
        <v>3</v>
      </c>
      <c r="E7" s="593">
        <v>4</v>
      </c>
      <c r="F7" s="593" t="s">
        <v>113</v>
      </c>
      <c r="G7" s="593">
        <v>6</v>
      </c>
      <c r="H7" s="593">
        <v>7</v>
      </c>
      <c r="I7" s="594" t="s">
        <v>206</v>
      </c>
    </row>
    <row r="8" spans="2:9" x14ac:dyDescent="0.25">
      <c r="B8" s="466" t="s">
        <v>155</v>
      </c>
      <c r="C8" s="1301" t="s">
        <v>731</v>
      </c>
      <c r="D8" s="505">
        <v>142395</v>
      </c>
      <c r="E8" s="505">
        <v>23086</v>
      </c>
      <c r="F8" s="505">
        <f>D8+E8</f>
        <v>165481</v>
      </c>
      <c r="G8" s="505">
        <v>133277</v>
      </c>
      <c r="H8" s="505">
        <v>31939</v>
      </c>
      <c r="I8" s="580">
        <f>G8+H8</f>
        <v>165216</v>
      </c>
    </row>
    <row r="9" spans="2:9" x14ac:dyDescent="0.25">
      <c r="B9" s="466" t="s">
        <v>156</v>
      </c>
      <c r="C9" s="1301" t="s">
        <v>732</v>
      </c>
      <c r="D9" s="505">
        <v>27077</v>
      </c>
      <c r="E9" s="536">
        <v>0</v>
      </c>
      <c r="F9" s="505">
        <f t="shared" ref="F9:F11" si="0">D9+E9</f>
        <v>27077</v>
      </c>
      <c r="G9" s="505">
        <v>31152</v>
      </c>
      <c r="H9" s="536">
        <v>0</v>
      </c>
      <c r="I9" s="580">
        <f t="shared" ref="I9:I11" si="1">G9+H9</f>
        <v>31152</v>
      </c>
    </row>
    <row r="10" spans="2:9" x14ac:dyDescent="0.25">
      <c r="B10" s="466" t="s">
        <v>157</v>
      </c>
      <c r="C10" s="1301" t="s">
        <v>733</v>
      </c>
      <c r="D10" s="536">
        <v>188</v>
      </c>
      <c r="E10" s="536">
        <v>0</v>
      </c>
      <c r="F10" s="505">
        <f t="shared" si="0"/>
        <v>188</v>
      </c>
      <c r="G10" s="536">
        <v>664</v>
      </c>
      <c r="H10" s="536">
        <v>0</v>
      </c>
      <c r="I10" s="580">
        <f t="shared" si="1"/>
        <v>664</v>
      </c>
    </row>
    <row r="11" spans="2:9" ht="16.5" thickBot="1" x14ac:dyDescent="0.3">
      <c r="B11" s="466" t="s">
        <v>159</v>
      </c>
      <c r="C11" s="1301" t="s">
        <v>341</v>
      </c>
      <c r="D11" s="536">
        <v>0</v>
      </c>
      <c r="E11" s="536">
        <v>0</v>
      </c>
      <c r="F11" s="505">
        <f t="shared" si="0"/>
        <v>0</v>
      </c>
      <c r="G11" s="536">
        <v>0</v>
      </c>
      <c r="H11" s="536">
        <v>0</v>
      </c>
      <c r="I11" s="580">
        <f t="shared" si="1"/>
        <v>0</v>
      </c>
    </row>
    <row r="12" spans="2:9" ht="16.5" thickBot="1" x14ac:dyDescent="0.3">
      <c r="B12" s="613"/>
      <c r="C12" s="601" t="s">
        <v>258</v>
      </c>
      <c r="D12" s="550">
        <f t="shared" ref="D12:I12" si="2">SUM(D8:D11)</f>
        <v>169660</v>
      </c>
      <c r="E12" s="550">
        <f t="shared" si="2"/>
        <v>23086</v>
      </c>
      <c r="F12" s="550">
        <f t="shared" si="2"/>
        <v>192746</v>
      </c>
      <c r="G12" s="550">
        <f t="shared" si="2"/>
        <v>165093</v>
      </c>
      <c r="H12" s="550">
        <f t="shared" si="2"/>
        <v>31939</v>
      </c>
      <c r="I12" s="590">
        <f t="shared" si="2"/>
        <v>197032</v>
      </c>
    </row>
  </sheetData>
  <mergeCells count="5">
    <mergeCell ref="B5:B6"/>
    <mergeCell ref="C5:C6"/>
    <mergeCell ref="D5:F5"/>
    <mergeCell ref="G5:I5"/>
    <mergeCell ref="B4:I4"/>
  </mergeCells>
  <pageMargins left="0.7" right="0.7" top="0.75" bottom="0.75" header="0.3" footer="0.3"/>
  <ignoredErrors>
    <ignoredError sqref="D12:E12 G12:H12" formulaRange="1"/>
  </ignoredError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I12"/>
  <sheetViews>
    <sheetView workbookViewId="0">
      <selection activeCell="C17" sqref="C17"/>
    </sheetView>
  </sheetViews>
  <sheetFormatPr defaultColWidth="8.7109375" defaultRowHeight="15.75" x14ac:dyDescent="0.25"/>
  <cols>
    <col min="1" max="1" width="8.7109375" style="3"/>
    <col min="2" max="2" width="7.5703125" style="3" customWidth="1"/>
    <col min="3" max="3" width="16.7109375" style="3" customWidth="1"/>
    <col min="4" max="4" width="18" style="3" customWidth="1"/>
    <col min="5" max="5" width="19.28515625" style="3" customWidth="1"/>
    <col min="6" max="6" width="14" style="3" customWidth="1"/>
    <col min="7" max="7" width="17.28515625" style="3" customWidth="1"/>
    <col min="8" max="8" width="17.5703125" style="3" customWidth="1"/>
    <col min="9" max="9" width="15.85546875" style="3" customWidth="1"/>
    <col min="10" max="16384" width="8.7109375" style="3"/>
  </cols>
  <sheetData>
    <row r="3" spans="2:9" ht="16.5" thickBot="1" x14ac:dyDescent="0.3">
      <c r="C3" s="614" t="s">
        <v>30</v>
      </c>
    </row>
    <row r="4" spans="2:9" ht="19.899999999999999" customHeight="1" thickTop="1" thickBot="1" x14ac:dyDescent="0.3">
      <c r="B4" s="1154" t="s">
        <v>734</v>
      </c>
      <c r="C4" s="1155"/>
      <c r="D4" s="1155"/>
      <c r="E4" s="1155"/>
      <c r="F4" s="1155"/>
      <c r="G4" s="1155"/>
      <c r="H4" s="1155"/>
      <c r="I4" s="1155"/>
    </row>
    <row r="5" spans="2:9" ht="16.5" thickBot="1" x14ac:dyDescent="0.3">
      <c r="B5" s="1169" t="s">
        <v>243</v>
      </c>
      <c r="C5" s="1069" t="s">
        <v>278</v>
      </c>
      <c r="D5" s="1171" t="s">
        <v>112</v>
      </c>
      <c r="E5" s="1171"/>
      <c r="F5" s="1172"/>
      <c r="G5" s="1173" t="s">
        <v>140</v>
      </c>
      <c r="H5" s="1171"/>
      <c r="I5" s="1183"/>
    </row>
    <row r="6" spans="2:9" ht="32.25" thickBot="1" x14ac:dyDescent="0.3">
      <c r="B6" s="1170"/>
      <c r="C6" s="1182"/>
      <c r="D6" s="917" t="s">
        <v>691</v>
      </c>
      <c r="E6" s="917" t="s">
        <v>692</v>
      </c>
      <c r="F6" s="926" t="s">
        <v>258</v>
      </c>
      <c r="G6" s="917" t="s">
        <v>691</v>
      </c>
      <c r="H6" s="917" t="s">
        <v>692</v>
      </c>
      <c r="I6" s="926" t="s">
        <v>258</v>
      </c>
    </row>
    <row r="7" spans="2:9" ht="16.5" thickBot="1" x14ac:dyDescent="0.3">
      <c r="B7" s="465">
        <v>1</v>
      </c>
      <c r="C7" s="593">
        <v>2</v>
      </c>
      <c r="D7" s="593">
        <v>3</v>
      </c>
      <c r="E7" s="593">
        <v>4</v>
      </c>
      <c r="F7" s="593" t="s">
        <v>113</v>
      </c>
      <c r="G7" s="593">
        <v>6</v>
      </c>
      <c r="H7" s="593">
        <v>7</v>
      </c>
      <c r="I7" s="594" t="s">
        <v>114</v>
      </c>
    </row>
    <row r="8" spans="2:9" x14ac:dyDescent="0.25">
      <c r="B8" s="466" t="s">
        <v>155</v>
      </c>
      <c r="C8" s="1301" t="s">
        <v>731</v>
      </c>
      <c r="D8" s="501">
        <v>3473</v>
      </c>
      <c r="E8" s="502">
        <v>686</v>
      </c>
      <c r="F8" s="501">
        <f>D8+E8</f>
        <v>4159</v>
      </c>
      <c r="G8" s="501">
        <v>4028</v>
      </c>
      <c r="H8" s="502">
        <v>815</v>
      </c>
      <c r="I8" s="580">
        <f>G8+H8</f>
        <v>4843</v>
      </c>
    </row>
    <row r="9" spans="2:9" x14ac:dyDescent="0.25">
      <c r="B9" s="466" t="s">
        <v>156</v>
      </c>
      <c r="C9" s="1301" t="s">
        <v>732</v>
      </c>
      <c r="D9" s="502">
        <v>208</v>
      </c>
      <c r="E9" s="502">
        <v>0</v>
      </c>
      <c r="F9" s="501">
        <f t="shared" ref="F9:F11" si="0">D9+E9</f>
        <v>208</v>
      </c>
      <c r="G9" s="502">
        <v>330</v>
      </c>
      <c r="H9" s="502">
        <v>0</v>
      </c>
      <c r="I9" s="580">
        <f t="shared" ref="I9:I11" si="1">G9+H9</f>
        <v>330</v>
      </c>
    </row>
    <row r="10" spans="2:9" x14ac:dyDescent="0.25">
      <c r="B10" s="466" t="s">
        <v>157</v>
      </c>
      <c r="C10" s="1301" t="s">
        <v>733</v>
      </c>
      <c r="D10" s="502">
        <v>1</v>
      </c>
      <c r="E10" s="502">
        <v>0</v>
      </c>
      <c r="F10" s="501">
        <f t="shared" si="0"/>
        <v>1</v>
      </c>
      <c r="G10" s="502">
        <v>1</v>
      </c>
      <c r="H10" s="502">
        <v>0</v>
      </c>
      <c r="I10" s="580">
        <f t="shared" si="1"/>
        <v>1</v>
      </c>
    </row>
    <row r="11" spans="2:9" ht="16.5" thickBot="1" x14ac:dyDescent="0.3">
      <c r="B11" s="466" t="s">
        <v>159</v>
      </c>
      <c r="C11" s="1301" t="s">
        <v>341</v>
      </c>
      <c r="D11" s="536">
        <v>0</v>
      </c>
      <c r="E11" s="536">
        <v>0</v>
      </c>
      <c r="F11" s="501">
        <f t="shared" si="0"/>
        <v>0</v>
      </c>
      <c r="G11" s="536">
        <v>0</v>
      </c>
      <c r="H11" s="536">
        <v>0</v>
      </c>
      <c r="I11" s="580">
        <f t="shared" si="1"/>
        <v>0</v>
      </c>
    </row>
    <row r="12" spans="2:9" ht="16.5" thickBot="1" x14ac:dyDescent="0.3">
      <c r="B12" s="613"/>
      <c r="C12" s="1302" t="s">
        <v>258</v>
      </c>
      <c r="D12" s="550">
        <f t="shared" ref="D12:I12" si="2">SUM(D8:D11)</f>
        <v>3682</v>
      </c>
      <c r="E12" s="589">
        <f t="shared" si="2"/>
        <v>686</v>
      </c>
      <c r="F12" s="550">
        <f t="shared" si="2"/>
        <v>4368</v>
      </c>
      <c r="G12" s="550">
        <f t="shared" si="2"/>
        <v>4359</v>
      </c>
      <c r="H12" s="589">
        <f t="shared" si="2"/>
        <v>815</v>
      </c>
      <c r="I12" s="590">
        <f t="shared" si="2"/>
        <v>5174</v>
      </c>
    </row>
  </sheetData>
  <mergeCells count="5">
    <mergeCell ref="B5:B6"/>
    <mergeCell ref="C5:C6"/>
    <mergeCell ref="D5:F5"/>
    <mergeCell ref="G5:I5"/>
    <mergeCell ref="B4:I4"/>
  </mergeCells>
  <pageMargins left="0.7" right="0.7" top="0.75" bottom="0.75" header="0.3" footer="0.3"/>
  <ignoredErrors>
    <ignoredError sqref="D12:E12 G12:H12" formulaRange="1"/>
  </ignoredError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3"/>
  <sheetViews>
    <sheetView workbookViewId="0">
      <selection activeCell="C25" sqref="C25"/>
    </sheetView>
  </sheetViews>
  <sheetFormatPr defaultColWidth="8.7109375" defaultRowHeight="15.75" x14ac:dyDescent="0.25"/>
  <cols>
    <col min="1" max="1" width="8.7109375" style="3"/>
    <col min="2" max="2" width="5.7109375" style="3" customWidth="1"/>
    <col min="3" max="3" width="18" style="3" customWidth="1"/>
    <col min="4" max="4" width="12.7109375" style="3" customWidth="1"/>
    <col min="5" max="5" width="7.28515625" style="3" customWidth="1"/>
    <col min="6" max="6" width="12.7109375" style="3" customWidth="1"/>
    <col min="7" max="7" width="7.28515625" style="3" customWidth="1"/>
    <col min="8" max="8" width="12.7109375" style="3" customWidth="1"/>
    <col min="9" max="9" width="7.28515625" style="3" customWidth="1"/>
    <col min="10" max="10" width="12.7109375" style="3" customWidth="1"/>
    <col min="11" max="11" width="7.28515625" style="3" customWidth="1"/>
    <col min="12" max="12" width="12.7109375" style="3" customWidth="1"/>
    <col min="13" max="13" width="7.28515625" style="3" customWidth="1"/>
    <col min="14" max="14" width="12.7109375" style="3" customWidth="1"/>
    <col min="15" max="15" width="7.28515625" style="3" customWidth="1"/>
    <col min="16" max="16" width="12.7109375" style="3" customWidth="1"/>
    <col min="17" max="16384" width="8.7109375" style="3"/>
  </cols>
  <sheetData>
    <row r="1" spans="2:16" x14ac:dyDescent="0.25">
      <c r="D1" s="626"/>
      <c r="E1" s="626"/>
      <c r="F1" s="552"/>
    </row>
    <row r="2" spans="2:16" ht="16.5" thickBot="1" x14ac:dyDescent="0.3">
      <c r="B2" s="611"/>
      <c r="O2" s="405" t="s">
        <v>254</v>
      </c>
    </row>
    <row r="3" spans="2:16" s="615" customFormat="1" ht="15" customHeight="1" x14ac:dyDescent="0.25">
      <c r="B3" s="1200" t="s">
        <v>735</v>
      </c>
      <c r="C3" s="1201"/>
      <c r="D3" s="1201"/>
      <c r="E3" s="1201"/>
      <c r="F3" s="1201"/>
      <c r="G3" s="1201"/>
      <c r="H3" s="1201"/>
      <c r="I3" s="1201"/>
      <c r="J3" s="1201"/>
      <c r="K3" s="1201"/>
      <c r="L3" s="1201"/>
      <c r="M3" s="1201"/>
      <c r="N3" s="1201"/>
      <c r="O3" s="1201"/>
      <c r="P3" s="1202"/>
    </row>
    <row r="4" spans="2:16" s="615" customFormat="1" ht="14.65" customHeight="1" x14ac:dyDescent="0.25">
      <c r="B4" s="1203" t="s">
        <v>197</v>
      </c>
      <c r="C4" s="1204"/>
      <c r="D4" s="1204"/>
      <c r="E4" s="1204"/>
      <c r="F4" s="1204"/>
      <c r="G4" s="1204"/>
      <c r="H4" s="1204"/>
      <c r="I4" s="1204"/>
      <c r="J4" s="1204"/>
      <c r="K4" s="1204"/>
      <c r="L4" s="1204"/>
      <c r="M4" s="1204"/>
      <c r="N4" s="1204"/>
      <c r="O4" s="1204"/>
      <c r="P4" s="1205"/>
    </row>
    <row r="5" spans="2:16" ht="15" customHeight="1" thickBot="1" x14ac:dyDescent="0.3">
      <c r="B5" s="1206" t="s">
        <v>54</v>
      </c>
      <c r="C5" s="1206" t="s">
        <v>741</v>
      </c>
      <c r="D5" s="1162" t="s">
        <v>198</v>
      </c>
      <c r="E5" s="1163"/>
      <c r="F5" s="1163"/>
      <c r="G5" s="1163"/>
      <c r="H5" s="1163"/>
      <c r="I5" s="1163"/>
      <c r="J5" s="1163"/>
      <c r="K5" s="1163"/>
      <c r="L5" s="1163"/>
      <c r="M5" s="1163"/>
      <c r="N5" s="1163"/>
      <c r="O5" s="1163"/>
      <c r="P5" s="1211"/>
    </row>
    <row r="6" spans="2:16" ht="15" customHeight="1" thickBot="1" x14ac:dyDescent="0.3">
      <c r="B6" s="1206"/>
      <c r="C6" s="1206"/>
      <c r="D6" s="1186" t="s">
        <v>736</v>
      </c>
      <c r="E6" s="1164"/>
      <c r="F6" s="1164"/>
      <c r="G6" s="1165"/>
      <c r="H6" s="1186" t="s">
        <v>255</v>
      </c>
      <c r="I6" s="1164"/>
      <c r="J6" s="1164"/>
      <c r="K6" s="1165"/>
      <c r="L6" s="1186" t="s">
        <v>258</v>
      </c>
      <c r="M6" s="1164"/>
      <c r="N6" s="1164"/>
      <c r="O6" s="1165"/>
      <c r="P6" s="1218" t="s">
        <v>139</v>
      </c>
    </row>
    <row r="7" spans="2:16" ht="10.15" customHeight="1" x14ac:dyDescent="0.25">
      <c r="B7" s="1206"/>
      <c r="C7" s="1206"/>
      <c r="D7" s="1212" t="s">
        <v>144</v>
      </c>
      <c r="E7" s="1213"/>
      <c r="F7" s="1212" t="s">
        <v>145</v>
      </c>
      <c r="G7" s="1213"/>
      <c r="H7" s="1161" t="s">
        <v>144</v>
      </c>
      <c r="I7" s="1208"/>
      <c r="J7" s="1212" t="s">
        <v>145</v>
      </c>
      <c r="K7" s="1213"/>
      <c r="L7" s="1212" t="s">
        <v>144</v>
      </c>
      <c r="M7" s="1213"/>
      <c r="N7" s="1212" t="s">
        <v>145</v>
      </c>
      <c r="O7" s="1213"/>
      <c r="P7" s="1206"/>
    </row>
    <row r="8" spans="2:16" ht="10.15" customHeight="1" x14ac:dyDescent="0.25">
      <c r="B8" s="1206"/>
      <c r="C8" s="1206"/>
      <c r="D8" s="1214"/>
      <c r="E8" s="1215"/>
      <c r="F8" s="1214"/>
      <c r="G8" s="1215"/>
      <c r="H8" s="1209"/>
      <c r="I8" s="1210"/>
      <c r="J8" s="1214"/>
      <c r="K8" s="1215"/>
      <c r="L8" s="1214"/>
      <c r="M8" s="1215"/>
      <c r="N8" s="1214"/>
      <c r="O8" s="1215"/>
      <c r="P8" s="1206"/>
    </row>
    <row r="9" spans="2:16" ht="10.15" customHeight="1" thickBot="1" x14ac:dyDescent="0.3">
      <c r="B9" s="1206"/>
      <c r="C9" s="1206"/>
      <c r="D9" s="1216"/>
      <c r="E9" s="1217"/>
      <c r="F9" s="1216"/>
      <c r="G9" s="1217"/>
      <c r="H9" s="1162"/>
      <c r="I9" s="1211"/>
      <c r="J9" s="1216"/>
      <c r="K9" s="1217"/>
      <c r="L9" s="1216"/>
      <c r="M9" s="1217"/>
      <c r="N9" s="1216"/>
      <c r="O9" s="1217"/>
      <c r="P9" s="1206"/>
    </row>
    <row r="10" spans="2:16" ht="15" customHeight="1" x14ac:dyDescent="0.25">
      <c r="B10" s="1206"/>
      <c r="C10" s="1206"/>
      <c r="D10" s="1161" t="s">
        <v>259</v>
      </c>
      <c r="E10" s="617" t="s">
        <v>260</v>
      </c>
      <c r="F10" s="1161" t="s">
        <v>259</v>
      </c>
      <c r="G10" s="928" t="s">
        <v>260</v>
      </c>
      <c r="H10" s="1161" t="s">
        <v>259</v>
      </c>
      <c r="I10" s="928" t="s">
        <v>260</v>
      </c>
      <c r="J10" s="1161" t="s">
        <v>259</v>
      </c>
      <c r="K10" s="928" t="s">
        <v>260</v>
      </c>
      <c r="L10" s="1161" t="s">
        <v>259</v>
      </c>
      <c r="M10" s="928" t="s">
        <v>260</v>
      </c>
      <c r="N10" s="1161" t="s">
        <v>259</v>
      </c>
      <c r="O10" s="928" t="s">
        <v>260</v>
      </c>
      <c r="P10" s="1206"/>
    </row>
    <row r="11" spans="2:16" ht="15" customHeight="1" thickBot="1" x14ac:dyDescent="0.3">
      <c r="B11" s="1207"/>
      <c r="C11" s="1207"/>
      <c r="D11" s="1162"/>
      <c r="E11" s="619" t="s">
        <v>737</v>
      </c>
      <c r="F11" s="1162"/>
      <c r="G11" s="929" t="s">
        <v>737</v>
      </c>
      <c r="H11" s="1162"/>
      <c r="I11" s="929" t="s">
        <v>737</v>
      </c>
      <c r="J11" s="1162"/>
      <c r="K11" s="929" t="s">
        <v>737</v>
      </c>
      <c r="L11" s="1162"/>
      <c r="M11" s="929" t="s">
        <v>737</v>
      </c>
      <c r="N11" s="1162"/>
      <c r="O11" s="929" t="s">
        <v>737</v>
      </c>
      <c r="P11" s="1207"/>
    </row>
    <row r="12" spans="2:16" ht="16.5" thickBot="1" x14ac:dyDescent="0.3">
      <c r="B12" s="620">
        <v>1</v>
      </c>
      <c r="C12" s="609">
        <v>2</v>
      </c>
      <c r="D12" s="621">
        <v>3</v>
      </c>
      <c r="E12" s="609">
        <v>4</v>
      </c>
      <c r="F12" s="621">
        <v>5</v>
      </c>
      <c r="G12" s="609">
        <v>6</v>
      </c>
      <c r="H12" s="621">
        <v>7</v>
      </c>
      <c r="I12" s="609">
        <v>8</v>
      </c>
      <c r="J12" s="621">
        <v>9</v>
      </c>
      <c r="K12" s="609">
        <v>10</v>
      </c>
      <c r="L12" s="621">
        <v>11</v>
      </c>
      <c r="M12" s="609">
        <v>12</v>
      </c>
      <c r="N12" s="621">
        <v>13</v>
      </c>
      <c r="O12" s="609">
        <v>14</v>
      </c>
      <c r="P12" s="609" t="s">
        <v>207</v>
      </c>
    </row>
    <row r="13" spans="2:16" ht="10.15" customHeight="1" x14ac:dyDescent="0.25">
      <c r="B13" s="1197" t="s">
        <v>155</v>
      </c>
      <c r="C13" s="1187" t="s">
        <v>738</v>
      </c>
      <c r="D13" s="1198">
        <v>672</v>
      </c>
      <c r="E13" s="1199">
        <f>D13/D$20*100</f>
        <v>100</v>
      </c>
      <c r="F13" s="1198">
        <v>0</v>
      </c>
      <c r="G13" s="1199">
        <f>F13/F$20*100</f>
        <v>0</v>
      </c>
      <c r="H13" s="1190">
        <v>55849</v>
      </c>
      <c r="I13" s="1189">
        <f>H13/H$20*100</f>
        <v>42.582115953520997</v>
      </c>
      <c r="J13" s="1190">
        <v>81503</v>
      </c>
      <c r="K13" s="1189">
        <f>J13/J$20*100</f>
        <v>45.925462618612933</v>
      </c>
      <c r="L13" s="1190">
        <f>D13+H13</f>
        <v>56521</v>
      </c>
      <c r="M13" s="1189">
        <f>L13/L$20*100</f>
        <v>42.874806566131625</v>
      </c>
      <c r="N13" s="1190">
        <f>F13+J13</f>
        <v>81503</v>
      </c>
      <c r="O13" s="1189">
        <f>N13/N$20*100</f>
        <v>45.755556428840102</v>
      </c>
      <c r="P13" s="1192">
        <f>N13/L13*100</f>
        <v>144.19950107039861</v>
      </c>
    </row>
    <row r="14" spans="2:16" ht="10.15" customHeight="1" x14ac:dyDescent="0.25">
      <c r="B14" s="1193"/>
      <c r="C14" s="1188"/>
      <c r="D14" s="1194"/>
      <c r="E14" s="1195"/>
      <c r="F14" s="1194"/>
      <c r="G14" s="1195"/>
      <c r="H14" s="1191"/>
      <c r="I14" s="1184"/>
      <c r="J14" s="1191"/>
      <c r="K14" s="1184"/>
      <c r="L14" s="1191"/>
      <c r="M14" s="1184"/>
      <c r="N14" s="1191"/>
      <c r="O14" s="1184"/>
      <c r="P14" s="1185"/>
    </row>
    <row r="15" spans="2:16" ht="10.15" customHeight="1" x14ac:dyDescent="0.25">
      <c r="B15" s="1193"/>
      <c r="C15" s="1188"/>
      <c r="D15" s="1194"/>
      <c r="E15" s="1195"/>
      <c r="F15" s="1194"/>
      <c r="G15" s="1195"/>
      <c r="H15" s="1191"/>
      <c r="I15" s="1184"/>
      <c r="J15" s="1191"/>
      <c r="K15" s="1184"/>
      <c r="L15" s="1191"/>
      <c r="M15" s="1184"/>
      <c r="N15" s="1191"/>
      <c r="O15" s="1184"/>
      <c r="P15" s="1185"/>
    </row>
    <row r="16" spans="2:16" ht="10.15" customHeight="1" x14ac:dyDescent="0.25">
      <c r="B16" s="1193" t="s">
        <v>156</v>
      </c>
      <c r="C16" s="1188" t="s">
        <v>739</v>
      </c>
      <c r="D16" s="1194">
        <v>0</v>
      </c>
      <c r="E16" s="1195">
        <f>D16/D$20*100</f>
        <v>0</v>
      </c>
      <c r="F16" s="1194">
        <v>659</v>
      </c>
      <c r="G16" s="1195">
        <f>F16/F$20*100</f>
        <v>100</v>
      </c>
      <c r="H16" s="1191">
        <v>74641</v>
      </c>
      <c r="I16" s="1184">
        <f>H16/H$20*100</f>
        <v>56.910091799078955</v>
      </c>
      <c r="J16" s="1196">
        <v>93688</v>
      </c>
      <c r="K16" s="1184">
        <f>J16/J$20*100</f>
        <v>52.791489169878517</v>
      </c>
      <c r="L16" s="1191">
        <f>D16+H16</f>
        <v>74641</v>
      </c>
      <c r="M16" s="1184">
        <f>L16/L$20*100</f>
        <v>56.619989683527017</v>
      </c>
      <c r="N16" s="1191">
        <f>F16+J16</f>
        <v>94347</v>
      </c>
      <c r="O16" s="1184">
        <f>N16/N$20*100</f>
        <v>52.966142134544455</v>
      </c>
      <c r="P16" s="1185">
        <f>N16/L16*100</f>
        <v>126.40103964309159</v>
      </c>
    </row>
    <row r="17" spans="2:16" ht="10.15" customHeight="1" x14ac:dyDescent="0.25">
      <c r="B17" s="1193"/>
      <c r="C17" s="1188"/>
      <c r="D17" s="1194"/>
      <c r="E17" s="1195"/>
      <c r="F17" s="1194"/>
      <c r="G17" s="1195"/>
      <c r="H17" s="1191"/>
      <c r="I17" s="1184"/>
      <c r="J17" s="1196"/>
      <c r="K17" s="1184"/>
      <c r="L17" s="1191"/>
      <c r="M17" s="1184"/>
      <c r="N17" s="1191"/>
      <c r="O17" s="1184"/>
      <c r="P17" s="1185"/>
    </row>
    <row r="18" spans="2:16" ht="10.15" customHeight="1" x14ac:dyDescent="0.25">
      <c r="B18" s="1193"/>
      <c r="C18" s="1188"/>
      <c r="D18" s="1194"/>
      <c r="E18" s="1195"/>
      <c r="F18" s="1194"/>
      <c r="G18" s="1195"/>
      <c r="H18" s="1191"/>
      <c r="I18" s="1184"/>
      <c r="J18" s="1196"/>
      <c r="K18" s="1184"/>
      <c r="L18" s="1191"/>
      <c r="M18" s="1184"/>
      <c r="N18" s="1191"/>
      <c r="O18" s="1184"/>
      <c r="P18" s="1185"/>
    </row>
    <row r="19" spans="2:16" ht="30" customHeight="1" thickBot="1" x14ac:dyDescent="0.3">
      <c r="B19" s="622" t="s">
        <v>157</v>
      </c>
      <c r="C19" s="627" t="s">
        <v>740</v>
      </c>
      <c r="D19" s="581">
        <v>0</v>
      </c>
      <c r="E19" s="598">
        <f>D19/D$20*100</f>
        <v>0</v>
      </c>
      <c r="F19" s="581">
        <v>0</v>
      </c>
      <c r="G19" s="598">
        <f>F19/F$20*100</f>
        <v>0</v>
      </c>
      <c r="H19" s="581">
        <v>666</v>
      </c>
      <c r="I19" s="628">
        <f>H19/H20*100</f>
        <v>0.5077922474000427</v>
      </c>
      <c r="J19" s="568">
        <v>2277</v>
      </c>
      <c r="K19" s="628">
        <f>J19/J20*100</f>
        <v>1.2830482115085537</v>
      </c>
      <c r="L19" s="581">
        <f>D19+H19</f>
        <v>666</v>
      </c>
      <c r="M19" s="628">
        <f>L19/L20*100</f>
        <v>0.5052037503413539</v>
      </c>
      <c r="N19" s="568">
        <f>F19+J19</f>
        <v>2277</v>
      </c>
      <c r="O19" s="628">
        <f>N19/N20*100</f>
        <v>1.2783014366154486</v>
      </c>
      <c r="P19" s="630">
        <f>N19/L19*100</f>
        <v>341.89189189189187</v>
      </c>
    </row>
    <row r="20" spans="2:16" ht="16.5" thickBot="1" x14ac:dyDescent="0.3">
      <c r="B20" s="1186" t="s">
        <v>258</v>
      </c>
      <c r="C20" s="1165"/>
      <c r="D20" s="584">
        <f t="shared" ref="D20:L20" si="0">SUM(D13:D19)</f>
        <v>672</v>
      </c>
      <c r="E20" s="594">
        <f t="shared" si="0"/>
        <v>100</v>
      </c>
      <c r="F20" s="584">
        <f t="shared" si="0"/>
        <v>659</v>
      </c>
      <c r="G20" s="594">
        <f t="shared" si="0"/>
        <v>100</v>
      </c>
      <c r="H20" s="583">
        <f t="shared" si="0"/>
        <v>131156</v>
      </c>
      <c r="I20" s="629">
        <f t="shared" si="0"/>
        <v>100</v>
      </c>
      <c r="J20" s="583">
        <f t="shared" si="0"/>
        <v>177468</v>
      </c>
      <c r="K20" s="629">
        <f t="shared" si="0"/>
        <v>100.00000000000001</v>
      </c>
      <c r="L20" s="583">
        <f t="shared" si="0"/>
        <v>131828</v>
      </c>
      <c r="M20" s="594">
        <v>100</v>
      </c>
      <c r="N20" s="583">
        <f>SUM(N13:N19)</f>
        <v>178127</v>
      </c>
      <c r="O20" s="629">
        <f>SUM(O13:O19)</f>
        <v>100.00000000000001</v>
      </c>
      <c r="P20" s="629">
        <f>N20/L20*100</f>
        <v>135.12076341900053</v>
      </c>
    </row>
    <row r="21" spans="2:16" x14ac:dyDescent="0.25">
      <c r="B21" s="623" t="s">
        <v>159</v>
      </c>
      <c r="C21" s="616" t="s">
        <v>742</v>
      </c>
      <c r="D21" s="536">
        <v>672</v>
      </c>
      <c r="E21" s="597">
        <f>D21/D23*100</f>
        <v>100</v>
      </c>
      <c r="F21" s="536">
        <v>659</v>
      </c>
      <c r="G21" s="597">
        <f>F21/F23*100</f>
        <v>100</v>
      </c>
      <c r="H21" s="505">
        <v>131156</v>
      </c>
      <c r="I21" s="597">
        <f>H21/H23*100</f>
        <v>100</v>
      </c>
      <c r="J21" s="505">
        <v>177468</v>
      </c>
      <c r="K21" s="597">
        <f>J21/J23*100</f>
        <v>100</v>
      </c>
      <c r="L21" s="505">
        <f>D21+H21</f>
        <v>131828</v>
      </c>
      <c r="M21" s="597">
        <f>L21/L23*100</f>
        <v>100</v>
      </c>
      <c r="N21" s="505">
        <f>F21+J21</f>
        <v>178127</v>
      </c>
      <c r="O21" s="597">
        <f>N21/N23*100</f>
        <v>100</v>
      </c>
      <c r="P21" s="562">
        <f>N21/L21*100</f>
        <v>135.12076341900053</v>
      </c>
    </row>
    <row r="22" spans="2:16" ht="16.5" thickBot="1" x14ac:dyDescent="0.3">
      <c r="B22" s="624" t="s">
        <v>160</v>
      </c>
      <c r="C22" s="618" t="s">
        <v>743</v>
      </c>
      <c r="D22" s="581">
        <v>0</v>
      </c>
      <c r="E22" s="598">
        <v>0</v>
      </c>
      <c r="F22" s="581">
        <v>0</v>
      </c>
      <c r="G22" s="598">
        <v>0</v>
      </c>
      <c r="H22" s="581">
        <v>0</v>
      </c>
      <c r="I22" s="598">
        <v>0</v>
      </c>
      <c r="J22" s="581">
        <v>0</v>
      </c>
      <c r="K22" s="598">
        <v>0</v>
      </c>
      <c r="L22" s="581">
        <v>0</v>
      </c>
      <c r="M22" s="598">
        <v>0</v>
      </c>
      <c r="N22" s="581">
        <v>0</v>
      </c>
      <c r="O22" s="598">
        <v>0</v>
      </c>
      <c r="P22" s="630">
        <v>0</v>
      </c>
    </row>
    <row r="23" spans="2:16" ht="16.5" thickBot="1" x14ac:dyDescent="0.3">
      <c r="B23" s="1186" t="s">
        <v>258</v>
      </c>
      <c r="C23" s="1165"/>
      <c r="D23" s="584">
        <f>SUM(D21:D22)</f>
        <v>672</v>
      </c>
      <c r="E23" s="594">
        <v>100</v>
      </c>
      <c r="F23" s="584">
        <f>SUM(F21:F22)</f>
        <v>659</v>
      </c>
      <c r="G23" s="594">
        <v>100</v>
      </c>
      <c r="H23" s="583">
        <f>SUM(H21:H22)</f>
        <v>131156</v>
      </c>
      <c r="I23" s="594">
        <v>100</v>
      </c>
      <c r="J23" s="583">
        <f>SUM(J21:J22)</f>
        <v>177468</v>
      </c>
      <c r="K23" s="594">
        <v>100</v>
      </c>
      <c r="L23" s="583">
        <f>SUM(L21:L22)</f>
        <v>131828</v>
      </c>
      <c r="M23" s="594">
        <v>100</v>
      </c>
      <c r="N23" s="583">
        <f>SUM(N21:N22)</f>
        <v>178127</v>
      </c>
      <c r="O23" s="594">
        <v>100</v>
      </c>
      <c r="P23" s="629">
        <f>N23/L23*100</f>
        <v>135.12076341900053</v>
      </c>
    </row>
  </sheetData>
  <mergeCells count="53">
    <mergeCell ref="B3:P3"/>
    <mergeCell ref="B4:P4"/>
    <mergeCell ref="C5:C11"/>
    <mergeCell ref="N10:N11"/>
    <mergeCell ref="H7:I9"/>
    <mergeCell ref="L7:M9"/>
    <mergeCell ref="N7:O9"/>
    <mergeCell ref="B5:B11"/>
    <mergeCell ref="D5:P5"/>
    <mergeCell ref="D6:G6"/>
    <mergeCell ref="H6:K6"/>
    <mergeCell ref="L6:O6"/>
    <mergeCell ref="P6:P11"/>
    <mergeCell ref="D7:E9"/>
    <mergeCell ref="F7:G9"/>
    <mergeCell ref="J7:K9"/>
    <mergeCell ref="D10:D11"/>
    <mergeCell ref="F10:F11"/>
    <mergeCell ref="H10:H11"/>
    <mergeCell ref="J10:J11"/>
    <mergeCell ref="L10:L11"/>
    <mergeCell ref="B13:B15"/>
    <mergeCell ref="D13:D15"/>
    <mergeCell ref="E13:E15"/>
    <mergeCell ref="F13:F15"/>
    <mergeCell ref="G13:G15"/>
    <mergeCell ref="N16:N18"/>
    <mergeCell ref="H13:H15"/>
    <mergeCell ref="I13:I15"/>
    <mergeCell ref="J13:J15"/>
    <mergeCell ref="K13:K15"/>
    <mergeCell ref="L13:L15"/>
    <mergeCell ref="I16:I18"/>
    <mergeCell ref="J16:J18"/>
    <mergeCell ref="K16:K18"/>
    <mergeCell ref="L16:L18"/>
    <mergeCell ref="M16:M18"/>
    <mergeCell ref="O16:O18"/>
    <mergeCell ref="P16:P18"/>
    <mergeCell ref="B20:C20"/>
    <mergeCell ref="B23:C23"/>
    <mergeCell ref="C13:C15"/>
    <mergeCell ref="C16:C18"/>
    <mergeCell ref="M13:M15"/>
    <mergeCell ref="N13:N15"/>
    <mergeCell ref="O13:O15"/>
    <mergeCell ref="P13:P15"/>
    <mergeCell ref="B16:B18"/>
    <mergeCell ref="D16:D18"/>
    <mergeCell ref="E16:E18"/>
    <mergeCell ref="F16:F18"/>
    <mergeCell ref="G16:G18"/>
    <mergeCell ref="H16:H18"/>
  </mergeCells>
  <pageMargins left="0.7" right="0.7" top="0.75" bottom="0.75" header="0.3" footer="0.3"/>
  <ignoredErrors>
    <ignoredError sqref="D20 F20 H20 J20" formulaRange="1"/>
    <ignoredError sqref="L13:N13 L16:N16 L19:N19 L21:N21" formula="1"/>
    <ignoredError sqref="L20 N20" formula="1" formulaRange="1"/>
  </ignoredError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8"/>
  <sheetViews>
    <sheetView workbookViewId="0">
      <selection activeCell="B11" sqref="B11"/>
    </sheetView>
  </sheetViews>
  <sheetFormatPr defaultColWidth="8.7109375" defaultRowHeight="15.75" x14ac:dyDescent="0.25"/>
  <cols>
    <col min="1" max="1" width="8.7109375" style="3"/>
    <col min="2" max="2" width="26.85546875" style="3" customWidth="1"/>
    <col min="3" max="3" width="13.85546875" style="3" customWidth="1"/>
    <col min="4" max="4" width="12.7109375" style="3" customWidth="1"/>
    <col min="5" max="5" width="19.28515625" style="3" customWidth="1"/>
    <col min="6" max="6" width="12.7109375" style="3" customWidth="1"/>
    <col min="7" max="16384" width="8.7109375" style="3"/>
  </cols>
  <sheetData>
    <row r="2" spans="2:6" ht="16.5" thickBot="1" x14ac:dyDescent="0.3">
      <c r="F2" s="405" t="s">
        <v>254</v>
      </c>
    </row>
    <row r="3" spans="2:6" ht="19.899999999999999" customHeight="1" thickBot="1" x14ac:dyDescent="0.3">
      <c r="B3" s="1219" t="s">
        <v>744</v>
      </c>
      <c r="C3" s="1220"/>
      <c r="D3" s="1220"/>
      <c r="E3" s="1220"/>
      <c r="F3" s="1221"/>
    </row>
    <row r="4" spans="2:6" ht="30" customHeight="1" thickTop="1" thickBot="1" x14ac:dyDescent="0.3">
      <c r="B4" s="1222" t="s">
        <v>745</v>
      </c>
      <c r="C4" s="1223" t="s">
        <v>750</v>
      </c>
      <c r="D4" s="1224"/>
      <c r="E4" s="1223" t="s">
        <v>749</v>
      </c>
      <c r="F4" s="1224"/>
    </row>
    <row r="5" spans="2:6" ht="16.5" thickBot="1" x14ac:dyDescent="0.3">
      <c r="B5" s="1207"/>
      <c r="C5" s="619" t="s">
        <v>751</v>
      </c>
      <c r="D5" s="619" t="s">
        <v>260</v>
      </c>
      <c r="E5" s="619" t="s">
        <v>259</v>
      </c>
      <c r="F5" s="619" t="s">
        <v>260</v>
      </c>
    </row>
    <row r="6" spans="2:6" ht="16.5" thickBot="1" x14ac:dyDescent="0.3">
      <c r="B6" s="622" t="s">
        <v>746</v>
      </c>
      <c r="C6" s="631">
        <v>2662106</v>
      </c>
      <c r="D6" s="634">
        <f>C6/C7*100</f>
        <v>3.3146542200006541</v>
      </c>
      <c r="E6" s="631">
        <v>40067154</v>
      </c>
      <c r="F6" s="634">
        <f>E6/E8*100</f>
        <v>16.688788136022058</v>
      </c>
    </row>
    <row r="7" spans="2:6" ht="16.5" thickBot="1" x14ac:dyDescent="0.3">
      <c r="B7" s="622" t="s">
        <v>747</v>
      </c>
      <c r="C7" s="631">
        <v>80313234</v>
      </c>
      <c r="D7" s="634">
        <f>C7/C8*100</f>
        <v>96.791690157581755</v>
      </c>
      <c r="E7" s="631">
        <v>200017109</v>
      </c>
      <c r="F7" s="634">
        <f>E7/E8*100</f>
        <v>83.311211863977945</v>
      </c>
    </row>
    <row r="8" spans="2:6" ht="16.5" thickBot="1" x14ac:dyDescent="0.3">
      <c r="B8" s="632" t="s">
        <v>258</v>
      </c>
      <c r="C8" s="633">
        <f>SUM(C6:C7)</f>
        <v>82975340</v>
      </c>
      <c r="D8" s="635">
        <f>SUM(D6:D7)</f>
        <v>100.1063443775824</v>
      </c>
      <c r="E8" s="633">
        <f>SUM(E6:E7)</f>
        <v>240084263</v>
      </c>
      <c r="F8" s="635">
        <f>SUM(F6:F7)</f>
        <v>100</v>
      </c>
    </row>
  </sheetData>
  <mergeCells count="4">
    <mergeCell ref="B3:F3"/>
    <mergeCell ref="B4:B5"/>
    <mergeCell ref="C4:D4"/>
    <mergeCell ref="E4:F4"/>
  </mergeCells>
  <pageMargins left="0.7" right="0.7" top="0.75" bottom="0.75" header="0.3" footer="0.3"/>
  <pageSetup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0"/>
  <sheetViews>
    <sheetView workbookViewId="0">
      <selection activeCell="A16" sqref="A16"/>
    </sheetView>
  </sheetViews>
  <sheetFormatPr defaultColWidth="8.7109375" defaultRowHeight="15.75" x14ac:dyDescent="0.25"/>
  <cols>
    <col min="1" max="1" width="8.7109375" style="3"/>
    <col min="2" max="2" width="15.7109375" style="3" customWidth="1"/>
    <col min="3" max="3" width="20.7109375" style="3" customWidth="1"/>
    <col min="4" max="4" width="15.7109375" style="3" customWidth="1"/>
    <col min="5" max="5" width="20.7109375" style="3" customWidth="1"/>
    <col min="6" max="6" width="15.85546875" style="3" customWidth="1"/>
    <col min="7" max="16384" width="8.7109375" style="3"/>
  </cols>
  <sheetData>
    <row r="2" spans="2:6" ht="16.5" thickBot="1" x14ac:dyDescent="0.3">
      <c r="F2" s="405" t="s">
        <v>254</v>
      </c>
    </row>
    <row r="3" spans="2:6" ht="19.899999999999999" customHeight="1" thickBot="1" x14ac:dyDescent="0.3">
      <c r="B3" s="1225" t="s">
        <v>752</v>
      </c>
      <c r="C3" s="1226"/>
      <c r="D3" s="1226"/>
      <c r="E3" s="1226"/>
      <c r="F3" s="1227"/>
    </row>
    <row r="4" spans="2:6" ht="17.25" thickTop="1" thickBot="1" x14ac:dyDescent="0.3">
      <c r="B4" s="1228" t="s">
        <v>753</v>
      </c>
      <c r="C4" s="1067"/>
      <c r="D4" s="1067"/>
      <c r="E4" s="1229"/>
      <c r="F4" s="1230" t="s">
        <v>756</v>
      </c>
    </row>
    <row r="5" spans="2:6" ht="16.5" thickBot="1" x14ac:dyDescent="0.3">
      <c r="B5" s="1086" t="s">
        <v>754</v>
      </c>
      <c r="C5" s="1094"/>
      <c r="D5" s="1086" t="s">
        <v>755</v>
      </c>
      <c r="E5" s="1094"/>
      <c r="F5" s="1231"/>
    </row>
    <row r="6" spans="2:6" ht="16.5" thickBot="1" x14ac:dyDescent="0.3">
      <c r="B6" s="643" t="s">
        <v>751</v>
      </c>
      <c r="C6" s="464" t="s">
        <v>758</v>
      </c>
      <c r="D6" s="464" t="s">
        <v>751</v>
      </c>
      <c r="E6" s="464" t="s">
        <v>758</v>
      </c>
      <c r="F6" s="1232"/>
    </row>
    <row r="7" spans="2:6" ht="16.5" thickBot="1" x14ac:dyDescent="0.3">
      <c r="B7" s="644">
        <v>1597909</v>
      </c>
      <c r="C7" s="645">
        <v>15606106</v>
      </c>
      <c r="D7" s="645">
        <v>707033</v>
      </c>
      <c r="E7" s="645">
        <v>17765715</v>
      </c>
      <c r="F7" s="625" t="s">
        <v>104</v>
      </c>
    </row>
    <row r="8" spans="2:6" ht="16.5" thickBot="1" x14ac:dyDescent="0.3">
      <c r="B8" s="644">
        <v>56944</v>
      </c>
      <c r="C8" s="645">
        <v>1115981</v>
      </c>
      <c r="D8" s="645">
        <v>32897</v>
      </c>
      <c r="E8" s="645">
        <v>2027676</v>
      </c>
      <c r="F8" s="598" t="s">
        <v>199</v>
      </c>
    </row>
    <row r="9" spans="2:6" ht="16.5" thickBot="1" x14ac:dyDescent="0.3">
      <c r="B9" s="644">
        <v>160652</v>
      </c>
      <c r="C9" s="645">
        <v>953377</v>
      </c>
      <c r="D9" s="645">
        <v>106671</v>
      </c>
      <c r="E9" s="645">
        <v>2598298</v>
      </c>
      <c r="F9" s="625" t="s">
        <v>757</v>
      </c>
    </row>
    <row r="10" spans="2:6" ht="16.5" thickBot="1" x14ac:dyDescent="0.3">
      <c r="B10" s="646">
        <f>SUM(B7:B9)</f>
        <v>1815505</v>
      </c>
      <c r="C10" s="647">
        <f>SUM(C7:C9)</f>
        <v>17675464</v>
      </c>
      <c r="D10" s="647">
        <f>SUM(D7:D9)</f>
        <v>846601</v>
      </c>
      <c r="E10" s="647">
        <f>SUM(E7:E9)</f>
        <v>22391689</v>
      </c>
      <c r="F10" s="636"/>
    </row>
  </sheetData>
  <mergeCells count="5">
    <mergeCell ref="B3:F3"/>
    <mergeCell ref="B4:E4"/>
    <mergeCell ref="F4:F6"/>
    <mergeCell ref="B5:C5"/>
    <mergeCell ref="D5:E5"/>
  </mergeCell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3"/>
  <sheetViews>
    <sheetView workbookViewId="0">
      <selection activeCell="B11" sqref="B11:F11"/>
    </sheetView>
  </sheetViews>
  <sheetFormatPr defaultColWidth="8.7109375" defaultRowHeight="15.75" x14ac:dyDescent="0.25"/>
  <cols>
    <col min="1" max="1" width="8.7109375" style="3"/>
    <col min="2" max="2" width="28.42578125" style="3" customWidth="1"/>
    <col min="3" max="3" width="18.7109375" style="3" customWidth="1"/>
    <col min="4" max="4" width="11.5703125" style="3" customWidth="1"/>
    <col min="5" max="5" width="16.7109375" style="3" customWidth="1"/>
    <col min="6" max="6" width="11.28515625" style="3" customWidth="1"/>
    <col min="7" max="16384" width="8.7109375" style="3"/>
  </cols>
  <sheetData>
    <row r="2" spans="2:6" ht="16.5" thickBot="1" x14ac:dyDescent="0.3">
      <c r="F2" s="405" t="s">
        <v>254</v>
      </c>
    </row>
    <row r="3" spans="2:6" ht="19.899999999999999" customHeight="1" thickBot="1" x14ac:dyDescent="0.3">
      <c r="B3" s="1233" t="s">
        <v>759</v>
      </c>
      <c r="C3" s="1234"/>
      <c r="D3" s="1234"/>
      <c r="E3" s="1234"/>
      <c r="F3" s="1235"/>
    </row>
    <row r="4" spans="2:6" ht="15" customHeight="1" thickBot="1" x14ac:dyDescent="0.3">
      <c r="B4" s="1237" t="s">
        <v>760</v>
      </c>
      <c r="C4" s="1086" t="s">
        <v>761</v>
      </c>
      <c r="D4" s="1087"/>
      <c r="E4" s="1087"/>
      <c r="F4" s="1094"/>
    </row>
    <row r="5" spans="2:6" ht="15" customHeight="1" thickBot="1" x14ac:dyDescent="0.3">
      <c r="B5" s="1231"/>
      <c r="C5" s="1086" t="s">
        <v>748</v>
      </c>
      <c r="D5" s="1094"/>
      <c r="E5" s="1086" t="s">
        <v>762</v>
      </c>
      <c r="F5" s="1094"/>
    </row>
    <row r="6" spans="2:6" ht="15" customHeight="1" thickBot="1" x14ac:dyDescent="0.3">
      <c r="B6" s="1232"/>
      <c r="C6" s="464" t="s">
        <v>751</v>
      </c>
      <c r="D6" s="619" t="s">
        <v>260</v>
      </c>
      <c r="E6" s="464" t="s">
        <v>259</v>
      </c>
      <c r="F6" s="619" t="s">
        <v>260</v>
      </c>
    </row>
    <row r="7" spans="2:6" ht="16.5" thickBot="1" x14ac:dyDescent="0.3">
      <c r="B7" s="640" t="s">
        <v>280</v>
      </c>
      <c r="C7" s="641">
        <v>11056279</v>
      </c>
      <c r="D7" s="634">
        <f>C7/C9*100</f>
        <v>13.766447258243891</v>
      </c>
      <c r="E7" s="641">
        <v>24664522</v>
      </c>
      <c r="F7" s="634">
        <f>E7/E9*100</f>
        <v>12.331206126971868</v>
      </c>
    </row>
    <row r="8" spans="2:6" ht="16.5" thickBot="1" x14ac:dyDescent="0.3">
      <c r="B8" s="639" t="s">
        <v>763</v>
      </c>
      <c r="C8" s="641">
        <v>69256955</v>
      </c>
      <c r="D8" s="634">
        <f>C8/C9*100</f>
        <v>86.233552741756114</v>
      </c>
      <c r="E8" s="641">
        <v>175352587</v>
      </c>
      <c r="F8" s="634">
        <f>E8/E9*100</f>
        <v>87.668793873028122</v>
      </c>
    </row>
    <row r="9" spans="2:6" ht="16.5" thickBot="1" x14ac:dyDescent="0.3">
      <c r="B9" s="620" t="s">
        <v>258</v>
      </c>
      <c r="C9" s="642">
        <f>SUM(C7:C8)</f>
        <v>80313234</v>
      </c>
      <c r="D9" s="635">
        <f>SUM(D7:D8)</f>
        <v>100</v>
      </c>
      <c r="E9" s="642">
        <f>SUM(E7:E8)</f>
        <v>200017109</v>
      </c>
      <c r="F9" s="635">
        <f>SUM(F7:F8)</f>
        <v>99.999999999999986</v>
      </c>
    </row>
    <row r="11" spans="2:6" s="552" customFormat="1" x14ac:dyDescent="0.25">
      <c r="B11" s="1236"/>
      <c r="C11" s="1236"/>
      <c r="D11" s="1236"/>
      <c r="E11" s="1236"/>
      <c r="F11" s="1236"/>
    </row>
    <row r="12" spans="2:6" x14ac:dyDescent="0.25">
      <c r="B12" s="637"/>
    </row>
    <row r="13" spans="2:6" x14ac:dyDescent="0.25">
      <c r="B13" s="638"/>
    </row>
  </sheetData>
  <mergeCells count="6">
    <mergeCell ref="C4:F4"/>
    <mergeCell ref="C5:D5"/>
    <mergeCell ref="E5:F5"/>
    <mergeCell ref="B3:F3"/>
    <mergeCell ref="B11:F11"/>
    <mergeCell ref="B4:B6"/>
  </mergeCells>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0"/>
  <sheetViews>
    <sheetView workbookViewId="0">
      <selection activeCell="A17" sqref="A17"/>
    </sheetView>
  </sheetViews>
  <sheetFormatPr defaultRowHeight="15" x14ac:dyDescent="0.25"/>
  <cols>
    <col min="2" max="6" width="20.7109375" customWidth="1"/>
  </cols>
  <sheetData>
    <row r="2" spans="2:6" ht="16.5" thickBot="1" x14ac:dyDescent="0.3">
      <c r="F2" s="405" t="s">
        <v>254</v>
      </c>
    </row>
    <row r="3" spans="2:6" ht="19.899999999999999" customHeight="1" thickBot="1" x14ac:dyDescent="0.3">
      <c r="B3" s="1225" t="s">
        <v>764</v>
      </c>
      <c r="C3" s="1226"/>
      <c r="D3" s="1226"/>
      <c r="E3" s="1226"/>
      <c r="F3" s="1227"/>
    </row>
    <row r="4" spans="2:6" ht="16.5" customHeight="1" thickTop="1" thickBot="1" x14ac:dyDescent="0.3">
      <c r="B4" s="1228" t="s">
        <v>765</v>
      </c>
      <c r="C4" s="1067"/>
      <c r="D4" s="1067"/>
      <c r="E4" s="1229"/>
      <c r="F4" s="1230" t="s">
        <v>756</v>
      </c>
    </row>
    <row r="5" spans="2:6" ht="16.5" thickBot="1" x14ac:dyDescent="0.3">
      <c r="B5" s="1086" t="s">
        <v>766</v>
      </c>
      <c r="C5" s="1094"/>
      <c r="D5" s="1086" t="s">
        <v>767</v>
      </c>
      <c r="E5" s="1094"/>
      <c r="F5" s="1231"/>
    </row>
    <row r="6" spans="2:6" ht="16.5" thickBot="1" x14ac:dyDescent="0.3">
      <c r="B6" s="643" t="s">
        <v>751</v>
      </c>
      <c r="C6" s="464" t="s">
        <v>758</v>
      </c>
      <c r="D6" s="930" t="s">
        <v>751</v>
      </c>
      <c r="E6" s="918" t="s">
        <v>758</v>
      </c>
      <c r="F6" s="1232"/>
    </row>
    <row r="7" spans="2:6" ht="16.5" thickBot="1" x14ac:dyDescent="0.3">
      <c r="B7" s="644">
        <v>1529302</v>
      </c>
      <c r="C7" s="645">
        <v>896585</v>
      </c>
      <c r="D7" s="645">
        <v>185342</v>
      </c>
      <c r="E7" s="645">
        <v>195189</v>
      </c>
      <c r="F7" s="598" t="s">
        <v>104</v>
      </c>
    </row>
    <row r="8" spans="2:6" ht="16.5" thickBot="1" x14ac:dyDescent="0.3">
      <c r="B8" s="644">
        <v>136675</v>
      </c>
      <c r="C8" s="645">
        <v>72895</v>
      </c>
      <c r="D8" s="645">
        <v>8531</v>
      </c>
      <c r="E8" s="645">
        <v>7762</v>
      </c>
      <c r="F8" s="598" t="s">
        <v>199</v>
      </c>
    </row>
    <row r="9" spans="2:6" ht="16.5" thickBot="1" x14ac:dyDescent="0.3">
      <c r="B9" s="644">
        <v>347416</v>
      </c>
      <c r="C9" s="645">
        <v>176275</v>
      </c>
      <c r="D9" s="645">
        <v>90135</v>
      </c>
      <c r="E9" s="645">
        <v>23473</v>
      </c>
      <c r="F9" s="598" t="s">
        <v>757</v>
      </c>
    </row>
    <row r="10" spans="2:6" ht="16.5" thickBot="1" x14ac:dyDescent="0.3">
      <c r="B10" s="646">
        <f>SUM(B7:B9)</f>
        <v>2013393</v>
      </c>
      <c r="C10" s="646">
        <f t="shared" ref="C10:E10" si="0">SUM(C7:C9)</f>
        <v>1145755</v>
      </c>
      <c r="D10" s="646">
        <f t="shared" si="0"/>
        <v>284008</v>
      </c>
      <c r="E10" s="646">
        <f t="shared" si="0"/>
        <v>226424</v>
      </c>
      <c r="F10" s="648"/>
    </row>
  </sheetData>
  <mergeCells count="5">
    <mergeCell ref="B3:F3"/>
    <mergeCell ref="B4:E4"/>
    <mergeCell ref="F4:F6"/>
    <mergeCell ref="B5:C5"/>
    <mergeCell ref="D5:E5"/>
  </mergeCell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0"/>
  <sheetViews>
    <sheetView workbookViewId="0">
      <selection activeCell="B15" sqref="B15"/>
    </sheetView>
  </sheetViews>
  <sheetFormatPr defaultRowHeight="15" x14ac:dyDescent="0.25"/>
  <cols>
    <col min="2" max="6" width="20.7109375" customWidth="1"/>
  </cols>
  <sheetData>
    <row r="2" spans="2:6" ht="16.5" thickBot="1" x14ac:dyDescent="0.3">
      <c r="F2" s="405" t="s">
        <v>254</v>
      </c>
    </row>
    <row r="3" spans="2:6" ht="19.899999999999999" customHeight="1" thickBot="1" x14ac:dyDescent="0.3">
      <c r="B3" s="1225" t="s">
        <v>768</v>
      </c>
      <c r="C3" s="1226"/>
      <c r="D3" s="1226"/>
      <c r="E3" s="1226"/>
      <c r="F3" s="1227"/>
    </row>
    <row r="4" spans="2:6" ht="16.5" customHeight="1" thickTop="1" thickBot="1" x14ac:dyDescent="0.3">
      <c r="B4" s="1228" t="s">
        <v>761</v>
      </c>
      <c r="C4" s="1067"/>
      <c r="D4" s="1067"/>
      <c r="E4" s="1229"/>
      <c r="F4" s="1230" t="s">
        <v>756</v>
      </c>
    </row>
    <row r="5" spans="2:6" ht="16.5" customHeight="1" thickBot="1" x14ac:dyDescent="0.3">
      <c r="B5" s="1186" t="s">
        <v>766</v>
      </c>
      <c r="C5" s="1165"/>
      <c r="D5" s="1186" t="s">
        <v>767</v>
      </c>
      <c r="E5" s="1165"/>
      <c r="F5" s="1231"/>
    </row>
    <row r="6" spans="2:6" ht="16.5" customHeight="1" thickBot="1" x14ac:dyDescent="0.3">
      <c r="B6" s="620" t="s">
        <v>751</v>
      </c>
      <c r="C6" s="619" t="s">
        <v>758</v>
      </c>
      <c r="D6" s="927" t="s">
        <v>751</v>
      </c>
      <c r="E6" s="929" t="s">
        <v>758</v>
      </c>
      <c r="F6" s="1232"/>
    </row>
    <row r="7" spans="2:6" ht="16.5" thickBot="1" x14ac:dyDescent="0.3">
      <c r="B7" s="644">
        <v>1967299</v>
      </c>
      <c r="C7" s="645">
        <v>783456</v>
      </c>
      <c r="D7" s="645">
        <v>115850</v>
      </c>
      <c r="E7" s="645">
        <v>34657</v>
      </c>
      <c r="F7" s="598" t="s">
        <v>104</v>
      </c>
    </row>
    <row r="8" spans="2:6" ht="16.5" thickBot="1" x14ac:dyDescent="0.3">
      <c r="B8" s="644">
        <v>93841</v>
      </c>
      <c r="C8" s="645">
        <v>23751</v>
      </c>
      <c r="D8" s="645">
        <v>2206</v>
      </c>
      <c r="E8" s="645">
        <v>1044</v>
      </c>
      <c r="F8" s="598" t="s">
        <v>199</v>
      </c>
    </row>
    <row r="9" spans="2:6" ht="16.5" thickBot="1" x14ac:dyDescent="0.3">
      <c r="B9" s="644">
        <v>259534</v>
      </c>
      <c r="C9" s="645">
        <v>61624</v>
      </c>
      <c r="D9" s="645">
        <v>35907</v>
      </c>
      <c r="E9" s="645">
        <v>6175</v>
      </c>
      <c r="F9" s="598" t="s">
        <v>757</v>
      </c>
    </row>
    <row r="10" spans="2:6" ht="16.5" thickBot="1" x14ac:dyDescent="0.3">
      <c r="B10" s="646">
        <f>SUM(B7:B9)</f>
        <v>2320674</v>
      </c>
      <c r="C10" s="647">
        <f>SUM(C7:C9)</f>
        <v>868831</v>
      </c>
      <c r="D10" s="647">
        <f>SUM(D7:D9)</f>
        <v>153963</v>
      </c>
      <c r="E10" s="647">
        <f>SUM(E7:E9)</f>
        <v>41876</v>
      </c>
      <c r="F10" s="636"/>
    </row>
  </sheetData>
  <mergeCells count="5">
    <mergeCell ref="B3:F3"/>
    <mergeCell ref="B4:E4"/>
    <mergeCell ref="F4:F6"/>
    <mergeCell ref="B5:C5"/>
    <mergeCell ref="D5:E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9"/>
  <sheetViews>
    <sheetView workbookViewId="0">
      <selection activeCell="H10" sqref="H10"/>
    </sheetView>
  </sheetViews>
  <sheetFormatPr defaultColWidth="9.28515625" defaultRowHeight="15" x14ac:dyDescent="0.25"/>
  <cols>
    <col min="1" max="1" width="9.28515625" style="78"/>
    <col min="2" max="2" width="17.42578125" style="78" customWidth="1"/>
    <col min="3" max="3" width="13.28515625" style="78" customWidth="1"/>
    <col min="4" max="4" width="20.7109375" style="78" customWidth="1"/>
    <col min="5" max="5" width="13.7109375" style="78" customWidth="1"/>
    <col min="6" max="6" width="14.42578125" style="78" customWidth="1"/>
    <col min="7" max="7" width="18.28515625" style="78" customWidth="1"/>
    <col min="8" max="8" width="15.7109375" style="78" customWidth="1"/>
    <col min="9" max="9" width="17.28515625" style="78" customWidth="1"/>
    <col min="10" max="10" width="19" style="78" customWidth="1"/>
    <col min="11" max="16384" width="9.28515625" style="78"/>
  </cols>
  <sheetData>
    <row r="2" spans="2:10" ht="15.75" x14ac:dyDescent="0.25">
      <c r="B2" s="422"/>
      <c r="C2" s="299"/>
      <c r="D2" s="299"/>
      <c r="E2" s="299"/>
      <c r="F2" s="299"/>
      <c r="G2" s="299"/>
      <c r="H2" s="299"/>
      <c r="I2" s="299"/>
      <c r="J2" s="299"/>
    </row>
    <row r="3" spans="2:10" ht="15.75" x14ac:dyDescent="0.25">
      <c r="B3" s="422"/>
      <c r="C3" s="299"/>
      <c r="D3" s="299"/>
      <c r="E3" s="299"/>
      <c r="F3" s="299"/>
      <c r="G3" s="299"/>
      <c r="H3" s="299"/>
      <c r="I3" s="299"/>
      <c r="J3" s="299"/>
    </row>
    <row r="4" spans="2:10" ht="16.5" thickBot="1" x14ac:dyDescent="0.3">
      <c r="B4" s="422" t="s">
        <v>8</v>
      </c>
      <c r="C4" s="299"/>
      <c r="D4" s="299"/>
      <c r="E4" s="299"/>
      <c r="F4" s="299"/>
      <c r="G4" s="299"/>
      <c r="H4" s="299"/>
      <c r="I4" s="428"/>
      <c r="J4" s="405" t="s">
        <v>254</v>
      </c>
    </row>
    <row r="5" spans="2:10" ht="19.899999999999999" customHeight="1" thickBot="1" x14ac:dyDescent="0.3">
      <c r="B5" s="952" t="s">
        <v>274</v>
      </c>
      <c r="C5" s="953"/>
      <c r="D5" s="953"/>
      <c r="E5" s="953"/>
      <c r="F5" s="953"/>
      <c r="G5" s="953"/>
      <c r="H5" s="953"/>
      <c r="I5" s="953"/>
      <c r="J5" s="954"/>
    </row>
    <row r="6" spans="2:10" ht="16.5" thickBot="1" x14ac:dyDescent="0.3">
      <c r="B6" s="957" t="s">
        <v>0</v>
      </c>
      <c r="C6" s="959"/>
      <c r="D6" s="958"/>
      <c r="E6" s="957" t="s">
        <v>1</v>
      </c>
      <c r="F6" s="959"/>
      <c r="G6" s="958"/>
      <c r="H6" s="957" t="s">
        <v>132</v>
      </c>
      <c r="I6" s="959"/>
      <c r="J6" s="958"/>
    </row>
    <row r="7" spans="2:10" ht="32.25" thickBot="1" x14ac:dyDescent="0.3">
      <c r="B7" s="919" t="s">
        <v>273</v>
      </c>
      <c r="C7" s="340" t="s">
        <v>275</v>
      </c>
      <c r="D7" s="380" t="s">
        <v>276</v>
      </c>
      <c r="E7" s="919" t="s">
        <v>273</v>
      </c>
      <c r="F7" s="904" t="s">
        <v>275</v>
      </c>
      <c r="G7" s="906" t="s">
        <v>276</v>
      </c>
      <c r="H7" s="919" t="s">
        <v>273</v>
      </c>
      <c r="I7" s="904" t="s">
        <v>275</v>
      </c>
      <c r="J7" s="906" t="s">
        <v>276</v>
      </c>
    </row>
    <row r="8" spans="2:10" ht="16.5" thickBot="1" x14ac:dyDescent="0.3">
      <c r="B8" s="429">
        <v>6655</v>
      </c>
      <c r="C8" s="430">
        <v>20209851</v>
      </c>
      <c r="D8" s="431">
        <v>3037</v>
      </c>
      <c r="E8" s="430">
        <v>6739</v>
      </c>
      <c r="F8" s="430">
        <v>22094135</v>
      </c>
      <c r="G8" s="431">
        <v>3279</v>
      </c>
      <c r="H8" s="430">
        <v>6659</v>
      </c>
      <c r="I8" s="430">
        <v>24210567</v>
      </c>
      <c r="J8" s="431">
        <v>3636</v>
      </c>
    </row>
    <row r="9" spans="2:10" ht="15.75" x14ac:dyDescent="0.25">
      <c r="B9" s="432"/>
      <c r="C9" s="299"/>
      <c r="D9" s="299"/>
      <c r="E9" s="299"/>
      <c r="F9" s="299"/>
      <c r="G9" s="299"/>
      <c r="H9" s="299"/>
      <c r="I9" s="299"/>
      <c r="J9" s="299"/>
    </row>
  </sheetData>
  <mergeCells count="4">
    <mergeCell ref="B5:J5"/>
    <mergeCell ref="B6:D6"/>
    <mergeCell ref="E6:G6"/>
    <mergeCell ref="H6:J6"/>
  </mergeCells>
  <pageMargins left="0.7" right="0.7" top="0.75" bottom="0.75" header="0.3" footer="0.3"/>
  <ignoredErrors>
    <ignoredError sqref="D8:E8 G8" numberStoredAsText="1"/>
  </ignoredErrors>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0"/>
  <sheetViews>
    <sheetView workbookViewId="0">
      <selection activeCell="B13" sqref="B13"/>
    </sheetView>
  </sheetViews>
  <sheetFormatPr defaultRowHeight="15" x14ac:dyDescent="0.25"/>
  <cols>
    <col min="2" max="2" width="41.7109375" customWidth="1"/>
    <col min="3" max="3" width="12.7109375" customWidth="1"/>
    <col min="4" max="4" width="15.7109375" customWidth="1"/>
    <col min="5" max="5" width="12.7109375" customWidth="1"/>
    <col min="6" max="6" width="15.7109375" customWidth="1"/>
    <col min="7" max="8" width="10.7109375" customWidth="1"/>
  </cols>
  <sheetData>
    <row r="2" spans="2:8" ht="16.5" thickBot="1" x14ac:dyDescent="0.3">
      <c r="H2" s="405" t="s">
        <v>254</v>
      </c>
    </row>
    <row r="3" spans="2:8" ht="19.899999999999999" customHeight="1" thickBot="1" x14ac:dyDescent="0.3">
      <c r="B3" s="1219" t="s">
        <v>769</v>
      </c>
      <c r="C3" s="1220"/>
      <c r="D3" s="1220"/>
      <c r="E3" s="1220"/>
      <c r="F3" s="1220"/>
      <c r="G3" s="1220"/>
      <c r="H3" s="1221"/>
    </row>
    <row r="4" spans="2:8" ht="17.25" thickTop="1" thickBot="1" x14ac:dyDescent="0.3">
      <c r="B4" s="1230" t="s">
        <v>278</v>
      </c>
      <c r="C4" s="1228" t="s">
        <v>200</v>
      </c>
      <c r="D4" s="1229"/>
      <c r="E4" s="1228" t="s">
        <v>201</v>
      </c>
      <c r="F4" s="1229"/>
      <c r="G4" s="1238" t="s">
        <v>139</v>
      </c>
      <c r="H4" s="1055"/>
    </row>
    <row r="5" spans="2:8" ht="16.5" thickBot="1" x14ac:dyDescent="0.3">
      <c r="B5" s="1232"/>
      <c r="C5" s="464" t="s">
        <v>751</v>
      </c>
      <c r="D5" s="464" t="s">
        <v>758</v>
      </c>
      <c r="E5" s="918" t="s">
        <v>751</v>
      </c>
      <c r="F5" s="918" t="s">
        <v>758</v>
      </c>
      <c r="G5" s="1170"/>
      <c r="H5" s="1059"/>
    </row>
    <row r="6" spans="2:8" ht="16.5" thickBot="1" x14ac:dyDescent="0.3">
      <c r="B6" s="649">
        <v>1</v>
      </c>
      <c r="C6" s="464">
        <v>2</v>
      </c>
      <c r="D6" s="464">
        <v>3</v>
      </c>
      <c r="E6" s="594">
        <v>4</v>
      </c>
      <c r="F6" s="594">
        <v>5</v>
      </c>
      <c r="G6" s="594" t="s">
        <v>65</v>
      </c>
      <c r="H6" s="464" t="s">
        <v>203</v>
      </c>
    </row>
    <row r="7" spans="2:8" ht="16.5" thickBot="1" x14ac:dyDescent="0.3">
      <c r="B7" s="1310" t="s">
        <v>770</v>
      </c>
      <c r="C7" s="650">
        <v>8</v>
      </c>
      <c r="D7" s="631">
        <v>5724</v>
      </c>
      <c r="E7" s="582">
        <v>13</v>
      </c>
      <c r="F7" s="651">
        <v>4155</v>
      </c>
      <c r="G7" s="630">
        <f>E7/C7*100</f>
        <v>162.5</v>
      </c>
      <c r="H7" s="654">
        <f>F7/D7*100</f>
        <v>72.589098532494759</v>
      </c>
    </row>
    <row r="8" spans="2:8" ht="16.5" thickBot="1" x14ac:dyDescent="0.3">
      <c r="B8" s="1256" t="s">
        <v>771</v>
      </c>
      <c r="C8" s="631">
        <v>289790</v>
      </c>
      <c r="D8" s="631">
        <v>14388885</v>
      </c>
      <c r="E8" s="651">
        <v>302289</v>
      </c>
      <c r="F8" s="651">
        <v>14830253</v>
      </c>
      <c r="G8" s="630">
        <f t="shared" ref="G8:G10" si="0">E8/C8*100</f>
        <v>104.31312329617998</v>
      </c>
      <c r="H8" s="654">
        <f t="shared" ref="H8:H10" si="1">F8/D8*100</f>
        <v>103.06742322285569</v>
      </c>
    </row>
    <row r="9" spans="2:8" ht="16.5" thickBot="1" x14ac:dyDescent="0.3">
      <c r="B9" s="1256" t="s">
        <v>772</v>
      </c>
      <c r="C9" s="650">
        <v>229</v>
      </c>
      <c r="D9" s="631">
        <v>10446</v>
      </c>
      <c r="E9" s="582">
        <v>105</v>
      </c>
      <c r="F9" s="651">
        <v>13444</v>
      </c>
      <c r="G9" s="630">
        <f t="shared" si="0"/>
        <v>45.851528384279476</v>
      </c>
      <c r="H9" s="654">
        <f t="shared" si="1"/>
        <v>128.69998085391535</v>
      </c>
    </row>
    <row r="10" spans="2:8" ht="16.5" thickBot="1" x14ac:dyDescent="0.3">
      <c r="B10" s="923" t="s">
        <v>258</v>
      </c>
      <c r="C10" s="633">
        <f>SUM(C7:C9)</f>
        <v>290027</v>
      </c>
      <c r="D10" s="633">
        <f>SUM(D7:D9)</f>
        <v>14405055</v>
      </c>
      <c r="E10" s="585">
        <f>SUM(E7:E9)</f>
        <v>302407</v>
      </c>
      <c r="F10" s="585">
        <f>SUM(F7:F9)</f>
        <v>14847852</v>
      </c>
      <c r="G10" s="629">
        <f t="shared" si="0"/>
        <v>104.26856809883218</v>
      </c>
      <c r="H10" s="655">
        <f t="shared" si="1"/>
        <v>103.07390009965252</v>
      </c>
    </row>
  </sheetData>
  <mergeCells count="5">
    <mergeCell ref="B3:H3"/>
    <mergeCell ref="B4:B5"/>
    <mergeCell ref="C4:D4"/>
    <mergeCell ref="E4:F4"/>
    <mergeCell ref="G4:H5"/>
  </mergeCells>
  <pageMargins left="0.7" right="0.7" top="0.75" bottom="0.75" header="0.3" footer="0.3"/>
  <ignoredErrors>
    <ignoredError sqref="C10:F10" formulaRange="1"/>
  </ignoredErrors>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0"/>
  <sheetViews>
    <sheetView workbookViewId="0">
      <selection activeCell="B12" sqref="B12"/>
    </sheetView>
  </sheetViews>
  <sheetFormatPr defaultRowHeight="15" x14ac:dyDescent="0.25"/>
  <cols>
    <col min="2" max="2" width="41.7109375" bestFit="1" customWidth="1"/>
    <col min="3" max="3" width="10.7109375" customWidth="1"/>
    <col min="4" max="4" width="14.85546875" customWidth="1"/>
    <col min="5" max="5" width="10.7109375" customWidth="1"/>
    <col min="6" max="6" width="14.28515625" customWidth="1"/>
    <col min="7" max="8" width="10.7109375" customWidth="1"/>
  </cols>
  <sheetData>
    <row r="2" spans="2:8" ht="16.5" thickBot="1" x14ac:dyDescent="0.3">
      <c r="H2" s="405" t="s">
        <v>254</v>
      </c>
    </row>
    <row r="3" spans="2:8" ht="19.899999999999999" customHeight="1" thickBot="1" x14ac:dyDescent="0.3">
      <c r="B3" s="1219" t="s">
        <v>773</v>
      </c>
      <c r="C3" s="1220"/>
      <c r="D3" s="1220"/>
      <c r="E3" s="1220"/>
      <c r="F3" s="1220"/>
      <c r="G3" s="1220"/>
      <c r="H3" s="1221"/>
    </row>
    <row r="4" spans="2:8" ht="17.25" thickTop="1" thickBot="1" x14ac:dyDescent="0.3">
      <c r="B4" s="1230" t="s">
        <v>278</v>
      </c>
      <c r="C4" s="1228" t="s">
        <v>202</v>
      </c>
      <c r="D4" s="1229"/>
      <c r="E4" s="1228" t="s">
        <v>201</v>
      </c>
      <c r="F4" s="1229"/>
      <c r="G4" s="1238" t="s">
        <v>139</v>
      </c>
      <c r="H4" s="1055"/>
    </row>
    <row r="5" spans="2:8" ht="16.5" thickBot="1" x14ac:dyDescent="0.3">
      <c r="B5" s="1232"/>
      <c r="C5" s="464" t="s">
        <v>751</v>
      </c>
      <c r="D5" s="464" t="s">
        <v>758</v>
      </c>
      <c r="E5" s="918" t="s">
        <v>751</v>
      </c>
      <c r="F5" s="918" t="s">
        <v>758</v>
      </c>
      <c r="G5" s="1170"/>
      <c r="H5" s="1059"/>
    </row>
    <row r="6" spans="2:8" ht="16.5" thickBot="1" x14ac:dyDescent="0.3">
      <c r="B6" s="649">
        <v>1</v>
      </c>
      <c r="C6" s="464">
        <v>2</v>
      </c>
      <c r="D6" s="464">
        <v>3</v>
      </c>
      <c r="E6" s="594">
        <v>4</v>
      </c>
      <c r="F6" s="594">
        <v>5</v>
      </c>
      <c r="G6" s="594" t="s">
        <v>65</v>
      </c>
      <c r="H6" s="464" t="s">
        <v>203</v>
      </c>
    </row>
    <row r="7" spans="2:8" ht="16.5" thickBot="1" x14ac:dyDescent="0.3">
      <c r="B7" s="1310" t="s">
        <v>770</v>
      </c>
      <c r="C7" s="650">
        <v>8</v>
      </c>
      <c r="D7" s="631">
        <v>5724</v>
      </c>
      <c r="E7" s="582">
        <v>13</v>
      </c>
      <c r="F7" s="651">
        <v>4155</v>
      </c>
      <c r="G7" s="661">
        <f>E7/C7*100</f>
        <v>162.5</v>
      </c>
      <c r="H7" s="662">
        <f>F7/D7*100</f>
        <v>72.589098532494759</v>
      </c>
    </row>
    <row r="8" spans="2:8" ht="16.5" thickBot="1" x14ac:dyDescent="0.3">
      <c r="B8" s="1256" t="s">
        <v>771</v>
      </c>
      <c r="C8" s="650">
        <v>50</v>
      </c>
      <c r="D8" s="631">
        <v>10667</v>
      </c>
      <c r="E8" s="582">
        <v>99</v>
      </c>
      <c r="F8" s="651">
        <v>50180</v>
      </c>
      <c r="G8" s="661">
        <f t="shared" ref="G8:G10" si="0">E8/C8*100</f>
        <v>198</v>
      </c>
      <c r="H8" s="662">
        <f t="shared" ref="H8:H10" si="1">F8/D8*100</f>
        <v>470.42279928752225</v>
      </c>
    </row>
    <row r="9" spans="2:8" ht="16.5" thickBot="1" x14ac:dyDescent="0.3">
      <c r="B9" s="1256" t="s">
        <v>772</v>
      </c>
      <c r="C9" s="650">
        <v>6</v>
      </c>
      <c r="D9" s="650">
        <v>315</v>
      </c>
      <c r="E9" s="582">
        <v>79</v>
      </c>
      <c r="F9" s="651">
        <v>9646</v>
      </c>
      <c r="G9" s="661">
        <f t="shared" si="0"/>
        <v>1316.6666666666665</v>
      </c>
      <c r="H9" s="662">
        <f>F9/D9*100</f>
        <v>3062.2222222222222</v>
      </c>
    </row>
    <row r="10" spans="2:8" ht="16.5" thickBot="1" x14ac:dyDescent="0.3">
      <c r="B10" s="923" t="s">
        <v>258</v>
      </c>
      <c r="C10" s="652">
        <f>SUM(C7:C9)</f>
        <v>64</v>
      </c>
      <c r="D10" s="633">
        <f>SUM(D7:D9)</f>
        <v>16706</v>
      </c>
      <c r="E10" s="653">
        <f>SUM(E7:E9)</f>
        <v>191</v>
      </c>
      <c r="F10" s="585">
        <f>SUM(F7:F9)</f>
        <v>63981</v>
      </c>
      <c r="G10" s="663">
        <f t="shared" si="0"/>
        <v>298.4375</v>
      </c>
      <c r="H10" s="664">
        <f t="shared" si="1"/>
        <v>382.98216209745004</v>
      </c>
    </row>
  </sheetData>
  <mergeCells count="5">
    <mergeCell ref="B3:H3"/>
    <mergeCell ref="B4:B5"/>
    <mergeCell ref="C4:D4"/>
    <mergeCell ref="E4:F4"/>
    <mergeCell ref="G4:H5"/>
  </mergeCells>
  <pageMargins left="0.7" right="0.7" top="0.75" bottom="0.75" header="0.3" footer="0.3"/>
  <ignoredErrors>
    <ignoredError sqref="C10:F10" formulaRange="1"/>
  </ignoredErrors>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9"/>
  <sheetViews>
    <sheetView workbookViewId="0">
      <selection activeCell="B11" sqref="B11"/>
    </sheetView>
  </sheetViews>
  <sheetFormatPr defaultRowHeight="15" x14ac:dyDescent="0.25"/>
  <cols>
    <col min="2" max="2" width="51.42578125" customWidth="1"/>
    <col min="3" max="3" width="10.7109375" customWidth="1"/>
    <col min="4" max="4" width="15.7109375" customWidth="1"/>
    <col min="5" max="5" width="10.7109375" customWidth="1"/>
    <col min="6" max="6" width="15.7109375" customWidth="1"/>
    <col min="7" max="8" width="10.7109375" customWidth="1"/>
  </cols>
  <sheetData>
    <row r="2" spans="2:8" ht="16.5" thickBot="1" x14ac:dyDescent="0.3">
      <c r="H2" s="405" t="s">
        <v>254</v>
      </c>
    </row>
    <row r="3" spans="2:8" ht="19.899999999999999" customHeight="1" thickBot="1" x14ac:dyDescent="0.3">
      <c r="B3" s="1219" t="s">
        <v>774</v>
      </c>
      <c r="C3" s="1220"/>
      <c r="D3" s="1220"/>
      <c r="E3" s="1220"/>
      <c r="F3" s="1220"/>
      <c r="G3" s="1220"/>
      <c r="H3" s="1221"/>
    </row>
    <row r="4" spans="2:8" ht="17.25" customHeight="1" thickTop="1" thickBot="1" x14ac:dyDescent="0.3">
      <c r="B4" s="1222" t="s">
        <v>278</v>
      </c>
      <c r="C4" s="1223" t="s">
        <v>144</v>
      </c>
      <c r="D4" s="1224"/>
      <c r="E4" s="1223" t="s">
        <v>145</v>
      </c>
      <c r="F4" s="1224"/>
      <c r="G4" s="1239" t="s">
        <v>139</v>
      </c>
      <c r="H4" s="1240"/>
    </row>
    <row r="5" spans="2:8" ht="16.5" thickBot="1" x14ac:dyDescent="0.3">
      <c r="B5" s="1207"/>
      <c r="C5" s="619" t="s">
        <v>751</v>
      </c>
      <c r="D5" s="619" t="s">
        <v>758</v>
      </c>
      <c r="E5" s="929" t="s">
        <v>751</v>
      </c>
      <c r="F5" s="929" t="s">
        <v>758</v>
      </c>
      <c r="G5" s="1162"/>
      <c r="H5" s="1211"/>
    </row>
    <row r="6" spans="2:8" ht="16.5" thickBot="1" x14ac:dyDescent="0.3">
      <c r="B6" s="656">
        <v>1</v>
      </c>
      <c r="C6" s="619">
        <v>2</v>
      </c>
      <c r="D6" s="619">
        <v>3</v>
      </c>
      <c r="E6" s="609">
        <v>4</v>
      </c>
      <c r="F6" s="609">
        <v>5</v>
      </c>
      <c r="G6" s="609" t="s">
        <v>65</v>
      </c>
      <c r="H6" s="619" t="s">
        <v>203</v>
      </c>
    </row>
    <row r="7" spans="2:8" ht="16.5" thickBot="1" x14ac:dyDescent="0.3">
      <c r="B7" s="1311" t="s">
        <v>775</v>
      </c>
      <c r="C7" s="657">
        <v>0</v>
      </c>
      <c r="D7" s="657">
        <v>0</v>
      </c>
      <c r="E7" s="658">
        <v>1</v>
      </c>
      <c r="F7" s="658">
        <v>29</v>
      </c>
      <c r="G7" s="665">
        <v>0</v>
      </c>
      <c r="H7" s="666">
        <v>0</v>
      </c>
    </row>
    <row r="8" spans="2:8" ht="16.5" thickBot="1" x14ac:dyDescent="0.3">
      <c r="B8" s="1312" t="s">
        <v>776</v>
      </c>
      <c r="C8" s="657">
        <v>403</v>
      </c>
      <c r="D8" s="657">
        <v>662</v>
      </c>
      <c r="E8" s="658">
        <v>953</v>
      </c>
      <c r="F8" s="645">
        <v>1105</v>
      </c>
      <c r="G8" s="665">
        <f>E8/C8*100</f>
        <v>236.47642679900741</v>
      </c>
      <c r="H8" s="666">
        <f>F8/D8*100</f>
        <v>166.91842900302115</v>
      </c>
    </row>
    <row r="9" spans="2:8" ht="16.5" thickBot="1" x14ac:dyDescent="0.3">
      <c r="B9" s="1313" t="s">
        <v>258</v>
      </c>
      <c r="C9" s="659">
        <f>SUM(C7:C8)</f>
        <v>403</v>
      </c>
      <c r="D9" s="659">
        <f>SUM(D7:D8)</f>
        <v>662</v>
      </c>
      <c r="E9" s="660">
        <f>SUM(E7:E8)</f>
        <v>954</v>
      </c>
      <c r="F9" s="647">
        <f>SUM(F7:F8)</f>
        <v>1134</v>
      </c>
      <c r="G9" s="667">
        <f>E9/C9*100</f>
        <v>236.72456575682381</v>
      </c>
      <c r="H9" s="668">
        <f>F9/D9*100</f>
        <v>171.29909365558913</v>
      </c>
    </row>
  </sheetData>
  <mergeCells count="5">
    <mergeCell ref="B3:H3"/>
    <mergeCell ref="B4:B5"/>
    <mergeCell ref="C4:D4"/>
    <mergeCell ref="E4:F4"/>
    <mergeCell ref="G4:H5"/>
  </mergeCells>
  <pageMargins left="0.7" right="0.7" top="0.75" bottom="0.75" header="0.3" footer="0.3"/>
  <ignoredErrors>
    <ignoredError sqref="C9:F9" formulaRange="1"/>
  </ignoredErrors>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9"/>
  <sheetViews>
    <sheetView tabSelected="1" workbookViewId="0">
      <selection activeCell="B14" sqref="B14"/>
    </sheetView>
  </sheetViews>
  <sheetFormatPr defaultRowHeight="15" x14ac:dyDescent="0.25"/>
  <cols>
    <col min="2" max="2" width="39.7109375" customWidth="1"/>
    <col min="3" max="3" width="10.7109375" customWidth="1"/>
    <col min="4" max="4" width="15.7109375" customWidth="1"/>
    <col min="5" max="5" width="10.7109375" customWidth="1"/>
    <col min="6" max="6" width="15.7109375" customWidth="1"/>
    <col min="7" max="8" width="10.7109375" customWidth="1"/>
  </cols>
  <sheetData>
    <row r="2" spans="2:8" ht="16.5" thickBot="1" x14ac:dyDescent="0.3">
      <c r="H2" s="405" t="s">
        <v>254</v>
      </c>
    </row>
    <row r="3" spans="2:8" ht="19.899999999999999" customHeight="1" thickBot="1" x14ac:dyDescent="0.3">
      <c r="B3" s="1219" t="s">
        <v>777</v>
      </c>
      <c r="C3" s="1220"/>
      <c r="D3" s="1220"/>
      <c r="E3" s="1220"/>
      <c r="F3" s="1220"/>
      <c r="G3" s="1220"/>
      <c r="H3" s="1221"/>
    </row>
    <row r="4" spans="2:8" ht="17.25" thickTop="1" thickBot="1" x14ac:dyDescent="0.3">
      <c r="B4" s="1222" t="s">
        <v>278</v>
      </c>
      <c r="C4" s="1223" t="s">
        <v>200</v>
      </c>
      <c r="D4" s="1224"/>
      <c r="E4" s="1223" t="s">
        <v>208</v>
      </c>
      <c r="F4" s="1224"/>
      <c r="G4" s="1239" t="s">
        <v>139</v>
      </c>
      <c r="H4" s="1240"/>
    </row>
    <row r="5" spans="2:8" ht="16.5" thickBot="1" x14ac:dyDescent="0.3">
      <c r="B5" s="1207"/>
      <c r="C5" s="619" t="s">
        <v>751</v>
      </c>
      <c r="D5" s="619" t="s">
        <v>758</v>
      </c>
      <c r="E5" s="929" t="s">
        <v>751</v>
      </c>
      <c r="F5" s="929" t="s">
        <v>758</v>
      </c>
      <c r="G5" s="1162"/>
      <c r="H5" s="1211"/>
    </row>
    <row r="6" spans="2:8" ht="16.5" thickBot="1" x14ac:dyDescent="0.3">
      <c r="B6" s="656">
        <v>1</v>
      </c>
      <c r="C6" s="619">
        <v>2</v>
      </c>
      <c r="D6" s="619">
        <v>3</v>
      </c>
      <c r="E6" s="609">
        <v>4</v>
      </c>
      <c r="F6" s="609">
        <v>5</v>
      </c>
      <c r="G6" s="609" t="s">
        <v>65</v>
      </c>
      <c r="H6" s="619" t="s">
        <v>203</v>
      </c>
    </row>
    <row r="7" spans="2:8" ht="16.5" thickBot="1" x14ac:dyDescent="0.3">
      <c r="B7" s="1311" t="s">
        <v>775</v>
      </c>
      <c r="C7" s="657">
        <v>0</v>
      </c>
      <c r="D7" s="657">
        <v>0</v>
      </c>
      <c r="E7" s="658">
        <v>0</v>
      </c>
      <c r="F7" s="658">
        <v>0</v>
      </c>
      <c r="G7" s="665">
        <v>0</v>
      </c>
      <c r="H7" s="666">
        <v>0</v>
      </c>
    </row>
    <row r="8" spans="2:8" ht="16.5" thickBot="1" x14ac:dyDescent="0.3">
      <c r="B8" s="1312" t="s">
        <v>776</v>
      </c>
      <c r="C8" s="657">
        <v>5</v>
      </c>
      <c r="D8" s="657">
        <v>35</v>
      </c>
      <c r="E8" s="658">
        <v>4</v>
      </c>
      <c r="F8" s="658">
        <v>4</v>
      </c>
      <c r="G8" s="665">
        <f>E8/C8*100</f>
        <v>80</v>
      </c>
      <c r="H8" s="666">
        <f>F8/D8*100</f>
        <v>11.428571428571429</v>
      </c>
    </row>
    <row r="9" spans="2:8" ht="16.5" thickBot="1" x14ac:dyDescent="0.3">
      <c r="B9" s="1313" t="s">
        <v>258</v>
      </c>
      <c r="C9" s="659">
        <f>SUM(C7:C8)</f>
        <v>5</v>
      </c>
      <c r="D9" s="659">
        <f>SUM(D7:D8)</f>
        <v>35</v>
      </c>
      <c r="E9" s="660">
        <f>SUM(E7:E8)</f>
        <v>4</v>
      </c>
      <c r="F9" s="660">
        <f>SUM(F7:F8)</f>
        <v>4</v>
      </c>
      <c r="G9" s="667">
        <f>E9/C9*100</f>
        <v>80</v>
      </c>
      <c r="H9" s="668">
        <f>F9/D9*100</f>
        <v>11.428571428571429</v>
      </c>
    </row>
  </sheetData>
  <mergeCells count="5">
    <mergeCell ref="B3:H3"/>
    <mergeCell ref="B4:B5"/>
    <mergeCell ref="C4:D4"/>
    <mergeCell ref="E4:F4"/>
    <mergeCell ref="G4:H5"/>
  </mergeCells>
  <pageMargins left="0.7" right="0.7" top="0.75" bottom="0.75" header="0.3" footer="0.3"/>
  <ignoredErrors>
    <ignoredError sqref="C9:F9"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27"/>
  <sheetViews>
    <sheetView workbookViewId="0">
      <selection activeCell="B22" sqref="B22"/>
    </sheetView>
  </sheetViews>
  <sheetFormatPr defaultColWidth="9.28515625" defaultRowHeight="15" x14ac:dyDescent="0.25"/>
  <cols>
    <col min="1" max="1" width="9.28515625" style="78"/>
    <col min="2" max="2" width="34.7109375" style="78" customWidth="1"/>
    <col min="3" max="3" width="16" style="78" customWidth="1"/>
    <col min="4" max="6" width="15.28515625" style="78" customWidth="1"/>
    <col min="7" max="7" width="14.5703125" style="78" customWidth="1"/>
    <col min="8" max="8" width="13.7109375" style="78" customWidth="1"/>
    <col min="9" max="9" width="12.7109375" style="78" customWidth="1"/>
    <col min="10" max="10" width="13.28515625" style="78" customWidth="1"/>
    <col min="11" max="11" width="9.28515625" style="78"/>
    <col min="12" max="12" width="12.28515625" style="78" bestFit="1" customWidth="1"/>
    <col min="13" max="16384" width="9.28515625" style="78"/>
  </cols>
  <sheetData>
    <row r="2" spans="2:13" ht="15.75" x14ac:dyDescent="0.25">
      <c r="B2" s="376"/>
      <c r="C2" s="299"/>
      <c r="D2" s="299"/>
      <c r="E2" s="299"/>
      <c r="F2" s="299"/>
      <c r="G2" s="299"/>
      <c r="H2" s="299"/>
      <c r="I2" s="299"/>
      <c r="J2" s="299"/>
    </row>
    <row r="3" spans="2:13" ht="15.75" x14ac:dyDescent="0.25">
      <c r="B3" s="299"/>
      <c r="C3" s="299"/>
      <c r="D3" s="299"/>
      <c r="E3" s="299"/>
      <c r="F3" s="299"/>
      <c r="G3" s="299"/>
      <c r="H3" s="299"/>
      <c r="I3" s="299"/>
      <c r="J3" s="299"/>
    </row>
    <row r="4" spans="2:13" ht="16.5" thickBot="1" x14ac:dyDescent="0.3">
      <c r="B4" s="298" t="s">
        <v>12</v>
      </c>
      <c r="C4" s="299"/>
      <c r="D4" s="299"/>
      <c r="E4" s="299"/>
      <c r="F4" s="299"/>
      <c r="G4" s="299"/>
      <c r="H4" s="299"/>
      <c r="I4" s="299"/>
      <c r="J4" s="405" t="s">
        <v>254</v>
      </c>
    </row>
    <row r="5" spans="2:13" ht="19.899999999999999" customHeight="1" thickBot="1" x14ac:dyDescent="0.3">
      <c r="B5" s="952" t="s">
        <v>277</v>
      </c>
      <c r="C5" s="953"/>
      <c r="D5" s="953"/>
      <c r="E5" s="953"/>
      <c r="F5" s="953"/>
      <c r="G5" s="953"/>
      <c r="H5" s="953"/>
      <c r="I5" s="953"/>
      <c r="J5" s="954"/>
    </row>
    <row r="6" spans="2:13" ht="15.75" x14ac:dyDescent="0.25">
      <c r="B6" s="955" t="s">
        <v>278</v>
      </c>
      <c r="C6" s="961" t="s">
        <v>0</v>
      </c>
      <c r="D6" s="963"/>
      <c r="E6" s="961" t="s">
        <v>1</v>
      </c>
      <c r="F6" s="963"/>
      <c r="G6" s="961" t="s">
        <v>132</v>
      </c>
      <c r="H6" s="963"/>
      <c r="I6" s="962" t="s">
        <v>139</v>
      </c>
      <c r="J6" s="963"/>
    </row>
    <row r="7" spans="2:13" ht="16.5" thickBot="1" x14ac:dyDescent="0.3">
      <c r="B7" s="956"/>
      <c r="C7" s="379" t="s">
        <v>259</v>
      </c>
      <c r="D7" s="380" t="s">
        <v>260</v>
      </c>
      <c r="E7" s="905" t="s">
        <v>259</v>
      </c>
      <c r="F7" s="906" t="s">
        <v>260</v>
      </c>
      <c r="G7" s="905" t="s">
        <v>259</v>
      </c>
      <c r="H7" s="906" t="s">
        <v>260</v>
      </c>
      <c r="I7" s="965"/>
      <c r="J7" s="966"/>
    </row>
    <row r="8" spans="2:13" ht="16.5" thickBot="1" x14ac:dyDescent="0.3">
      <c r="B8" s="381">
        <v>1</v>
      </c>
      <c r="C8" s="381">
        <v>2</v>
      </c>
      <c r="D8" s="340">
        <v>3</v>
      </c>
      <c r="E8" s="340">
        <v>4</v>
      </c>
      <c r="F8" s="340">
        <v>5</v>
      </c>
      <c r="G8" s="340">
        <v>6</v>
      </c>
      <c r="H8" s="381">
        <v>7</v>
      </c>
      <c r="I8" s="381" t="s">
        <v>9</v>
      </c>
      <c r="J8" s="380" t="s">
        <v>10</v>
      </c>
    </row>
    <row r="9" spans="2:13" ht="15.75" x14ac:dyDescent="0.25">
      <c r="B9" s="973" t="s">
        <v>279</v>
      </c>
      <c r="C9" s="974"/>
      <c r="D9" s="382"/>
      <c r="E9" s="383"/>
      <c r="F9" s="382"/>
      <c r="G9" s="384"/>
      <c r="H9" s="384"/>
      <c r="I9" s="382"/>
      <c r="J9" s="385"/>
    </row>
    <row r="10" spans="2:13" ht="15.75" x14ac:dyDescent="0.25">
      <c r="B10" s="1245" t="s">
        <v>280</v>
      </c>
      <c r="C10" s="350">
        <v>5794664</v>
      </c>
      <c r="D10" s="396">
        <f>C10/C$18*100</f>
        <v>28.672472647126394</v>
      </c>
      <c r="E10" s="350">
        <v>6591117</v>
      </c>
      <c r="F10" s="386">
        <f>E10/E$18*100</f>
        <v>29.831975770945547</v>
      </c>
      <c r="G10" s="350">
        <v>7641570</v>
      </c>
      <c r="H10" s="386">
        <f>G10/G$18*100</f>
        <v>31.562953482254258</v>
      </c>
      <c r="I10" s="387">
        <f>E10/C10*100</f>
        <v>113.74459330169964</v>
      </c>
      <c r="J10" s="388">
        <f>G10/E10*100</f>
        <v>115.93740484351893</v>
      </c>
      <c r="M10" s="358"/>
    </row>
    <row r="11" spans="2:13" ht="15.75" x14ac:dyDescent="0.25">
      <c r="B11" s="1245" t="s">
        <v>281</v>
      </c>
      <c r="C11" s="350">
        <v>1228432</v>
      </c>
      <c r="D11" s="396">
        <f t="shared" ref="D11:D17" si="0">C11/C$18*100</f>
        <v>6.0783822701117387</v>
      </c>
      <c r="E11" s="350">
        <v>1304626</v>
      </c>
      <c r="F11" s="386">
        <f t="shared" ref="F11:F17" si="1">E11/E$18*100</f>
        <v>5.9048521247833419</v>
      </c>
      <c r="G11" s="350">
        <v>1456321</v>
      </c>
      <c r="H11" s="386">
        <f t="shared" ref="H11:H17" si="2">G11/G$18*100</f>
        <v>6.015228804843769</v>
      </c>
      <c r="I11" s="387">
        <f t="shared" ref="I11:I17" si="3">E11/C11*100</f>
        <v>106.20254112559751</v>
      </c>
      <c r="J11" s="388">
        <f t="shared" ref="J11:J17" si="4">G11/E11*100</f>
        <v>111.62747024817841</v>
      </c>
      <c r="L11" s="358"/>
    </row>
    <row r="12" spans="2:13" ht="15.75" x14ac:dyDescent="0.25">
      <c r="B12" s="1245" t="s">
        <v>282</v>
      </c>
      <c r="C12" s="350">
        <v>350980</v>
      </c>
      <c r="D12" s="396">
        <f t="shared" si="0"/>
        <v>1.7366778211279243</v>
      </c>
      <c r="E12" s="350">
        <v>270604</v>
      </c>
      <c r="F12" s="386">
        <f t="shared" si="1"/>
        <v>1.224777525800399</v>
      </c>
      <c r="G12" s="350">
        <v>149197</v>
      </c>
      <c r="H12" s="386">
        <f t="shared" si="2"/>
        <v>0.6162474426972322</v>
      </c>
      <c r="I12" s="387">
        <f t="shared" si="3"/>
        <v>77.099549831899253</v>
      </c>
      <c r="J12" s="388">
        <f t="shared" si="4"/>
        <v>55.134809537183486</v>
      </c>
    </row>
    <row r="13" spans="2:13" ht="15.75" x14ac:dyDescent="0.25">
      <c r="B13" s="1245" t="s">
        <v>283</v>
      </c>
      <c r="C13" s="350">
        <v>13178860</v>
      </c>
      <c r="D13" s="396">
        <f t="shared" si="0"/>
        <v>65.210079975354603</v>
      </c>
      <c r="E13" s="350">
        <v>14325634</v>
      </c>
      <c r="F13" s="386">
        <f t="shared" si="1"/>
        <v>64.839080597633711</v>
      </c>
      <c r="G13" s="350">
        <v>15220759</v>
      </c>
      <c r="H13" s="386">
        <f t="shared" si="2"/>
        <v>62.868246745315794</v>
      </c>
      <c r="I13" s="387">
        <f t="shared" si="3"/>
        <v>108.70161759059584</v>
      </c>
      <c r="J13" s="388">
        <f t="shared" si="4"/>
        <v>106.24841455533488</v>
      </c>
      <c r="L13" s="358"/>
    </row>
    <row r="14" spans="2:13" ht="15.75" x14ac:dyDescent="0.25">
      <c r="B14" s="1245" t="s">
        <v>284</v>
      </c>
      <c r="C14" s="350">
        <v>1166804</v>
      </c>
      <c r="D14" s="396">
        <f t="shared" si="0"/>
        <v>5.7734418724809009</v>
      </c>
      <c r="E14" s="350">
        <v>1190760</v>
      </c>
      <c r="F14" s="386">
        <f t="shared" si="1"/>
        <v>5.3894845849362287</v>
      </c>
      <c r="G14" s="350">
        <v>1120940</v>
      </c>
      <c r="H14" s="386">
        <f t="shared" si="2"/>
        <v>4.6299617848685655</v>
      </c>
      <c r="I14" s="387">
        <f t="shared" si="3"/>
        <v>102.05312974586991</v>
      </c>
      <c r="J14" s="388">
        <f t="shared" si="4"/>
        <v>94.136517854143577</v>
      </c>
      <c r="L14" s="358"/>
    </row>
    <row r="15" spans="2:13" ht="36" customHeight="1" x14ac:dyDescent="0.25">
      <c r="B15" s="1245" t="s">
        <v>285</v>
      </c>
      <c r="C15" s="350">
        <f>C13-C14</f>
        <v>12012056</v>
      </c>
      <c r="D15" s="396">
        <f t="shared" si="0"/>
        <v>59.436638102873694</v>
      </c>
      <c r="E15" s="350">
        <f>E13-E14</f>
        <v>13134874</v>
      </c>
      <c r="F15" s="386">
        <f t="shared" si="1"/>
        <v>59.449596012697491</v>
      </c>
      <c r="G15" s="350">
        <f>G13-G14</f>
        <v>14099819</v>
      </c>
      <c r="H15" s="386">
        <f t="shared" si="2"/>
        <v>58.238284960447231</v>
      </c>
      <c r="I15" s="387">
        <f t="shared" si="3"/>
        <v>109.34742561972739</v>
      </c>
      <c r="J15" s="388">
        <f t="shared" si="4"/>
        <v>107.34643514661808</v>
      </c>
    </row>
    <row r="16" spans="2:13" ht="31.5" x14ac:dyDescent="0.25">
      <c r="B16" s="1245" t="s">
        <v>286</v>
      </c>
      <c r="C16" s="350">
        <v>529941</v>
      </c>
      <c r="D16" s="396">
        <f t="shared" si="0"/>
        <v>2.6221915243214808</v>
      </c>
      <c r="E16" s="350">
        <v>531767</v>
      </c>
      <c r="F16" s="386">
        <f t="shared" si="1"/>
        <v>2.4068242544910676</v>
      </c>
      <c r="G16" s="350">
        <v>600684</v>
      </c>
      <c r="H16" s="386">
        <f t="shared" si="2"/>
        <v>2.4810819176601688</v>
      </c>
      <c r="I16" s="387">
        <f t="shared" si="3"/>
        <v>100.34456665930736</v>
      </c>
      <c r="J16" s="388">
        <f t="shared" si="4"/>
        <v>112.9599993982327</v>
      </c>
    </row>
    <row r="17" spans="2:12" ht="16.5" thickBot="1" x14ac:dyDescent="0.3">
      <c r="B17" s="1246" t="s">
        <v>287</v>
      </c>
      <c r="C17" s="389">
        <v>293778</v>
      </c>
      <c r="D17" s="396">
        <f t="shared" si="0"/>
        <v>1.4536376344387696</v>
      </c>
      <c r="E17" s="389">
        <v>261147</v>
      </c>
      <c r="F17" s="386">
        <f t="shared" si="1"/>
        <v>1.181974311282157</v>
      </c>
      <c r="G17" s="389">
        <v>262976</v>
      </c>
      <c r="H17" s="386">
        <f t="shared" si="2"/>
        <v>1.0862033920973433</v>
      </c>
      <c r="I17" s="387">
        <f t="shared" si="3"/>
        <v>88.892633212834184</v>
      </c>
      <c r="J17" s="388">
        <f t="shared" si="4"/>
        <v>100.7003718212348</v>
      </c>
      <c r="L17" s="358"/>
    </row>
    <row r="18" spans="2:12" ht="16.5" thickBot="1" x14ac:dyDescent="0.3">
      <c r="B18" s="919" t="s">
        <v>288</v>
      </c>
      <c r="C18" s="390">
        <f t="shared" ref="C18:H18" si="5">C10+C11+C12+C15+C16+C17</f>
        <v>20209851</v>
      </c>
      <c r="D18" s="370">
        <f t="shared" si="5"/>
        <v>99.999999999999986</v>
      </c>
      <c r="E18" s="390">
        <f t="shared" si="5"/>
        <v>22094135</v>
      </c>
      <c r="F18" s="370">
        <f t="shared" si="5"/>
        <v>100</v>
      </c>
      <c r="G18" s="390">
        <f t="shared" si="5"/>
        <v>24210567</v>
      </c>
      <c r="H18" s="370">
        <f t="shared" si="5"/>
        <v>100</v>
      </c>
      <c r="I18" s="674">
        <f>E18/C18*100</f>
        <v>109.3235917474107</v>
      </c>
      <c r="J18" s="391">
        <f>G18/E18*100</f>
        <v>109.57915754565634</v>
      </c>
    </row>
    <row r="19" spans="2:12" ht="15.75" x14ac:dyDescent="0.25">
      <c r="B19" s="973" t="s">
        <v>289</v>
      </c>
      <c r="C19" s="974"/>
      <c r="D19" s="392"/>
      <c r="E19" s="383"/>
      <c r="F19" s="392"/>
      <c r="G19" s="393"/>
      <c r="H19" s="394"/>
      <c r="I19" s="394"/>
      <c r="J19" s="395"/>
    </row>
    <row r="20" spans="2:12" ht="15.75" x14ac:dyDescent="0.25">
      <c r="B20" s="1245" t="s">
        <v>290</v>
      </c>
      <c r="C20" s="350">
        <v>15814723</v>
      </c>
      <c r="D20" s="396">
        <f>C20/C$26*100</f>
        <v>78.252546245887714</v>
      </c>
      <c r="E20" s="350">
        <v>17604487</v>
      </c>
      <c r="F20" s="396">
        <f>E20/E$26*100</f>
        <v>79.679457919488584</v>
      </c>
      <c r="G20" s="350">
        <v>19414294</v>
      </c>
      <c r="H20" s="396">
        <f>G20/G$26*100</f>
        <v>80.189340464434395</v>
      </c>
      <c r="I20" s="387">
        <f>E20/C20*100</f>
        <v>111.31707460193896</v>
      </c>
      <c r="J20" s="388">
        <f>G20/E20*100</f>
        <v>110.28037340707515</v>
      </c>
      <c r="L20" s="358"/>
    </row>
    <row r="21" spans="2:12" ht="15.75" x14ac:dyDescent="0.25">
      <c r="B21" s="1245" t="s">
        <v>291</v>
      </c>
      <c r="C21" s="350">
        <v>0</v>
      </c>
      <c r="D21" s="396">
        <f t="shared" ref="D21:D25" si="6">C21/C$26*100</f>
        <v>0</v>
      </c>
      <c r="E21" s="350">
        <v>0</v>
      </c>
      <c r="F21" s="396">
        <f t="shared" ref="F21:F25" si="7">E21/E$26*100</f>
        <v>0</v>
      </c>
      <c r="G21" s="397">
        <v>0</v>
      </c>
      <c r="H21" s="396">
        <f t="shared" ref="H21:H25" si="8">G21/G$26*100</f>
        <v>0</v>
      </c>
      <c r="I21" s="387">
        <v>0</v>
      </c>
      <c r="J21" s="388">
        <v>0</v>
      </c>
    </row>
    <row r="22" spans="2:12" ht="15.75" x14ac:dyDescent="0.25">
      <c r="B22" s="1245" t="s">
        <v>292</v>
      </c>
      <c r="C22" s="350">
        <v>835667</v>
      </c>
      <c r="D22" s="396">
        <f t="shared" si="6"/>
        <v>4.1349488425223919</v>
      </c>
      <c r="E22" s="350">
        <v>862931</v>
      </c>
      <c r="F22" s="396">
        <f t="shared" si="7"/>
        <v>3.9057016715069408</v>
      </c>
      <c r="G22" s="350">
        <v>856626</v>
      </c>
      <c r="H22" s="396">
        <f t="shared" si="8"/>
        <v>3.5382318803190356</v>
      </c>
      <c r="I22" s="387">
        <f t="shared" ref="I22:I25" si="9">E22/C22*100</f>
        <v>103.26254357297825</v>
      </c>
      <c r="J22" s="388">
        <f>G22/E22*100</f>
        <v>99.269350620153872</v>
      </c>
      <c r="L22" s="358"/>
    </row>
    <row r="23" spans="2:12" ht="15.75" x14ac:dyDescent="0.25">
      <c r="B23" s="1245" t="s">
        <v>293</v>
      </c>
      <c r="C23" s="350">
        <v>694412</v>
      </c>
      <c r="D23" s="396">
        <f t="shared" si="6"/>
        <v>3.4360075193033337</v>
      </c>
      <c r="E23" s="350">
        <v>655631</v>
      </c>
      <c r="F23" s="396">
        <f t="shared" si="7"/>
        <v>2.9674436224817127</v>
      </c>
      <c r="G23" s="350">
        <v>808293</v>
      </c>
      <c r="H23" s="396">
        <f t="shared" si="8"/>
        <v>3.3385959114464354</v>
      </c>
      <c r="I23" s="387">
        <f t="shared" si="9"/>
        <v>94.415275081651814</v>
      </c>
      <c r="J23" s="388">
        <f t="shared" ref="J23:J25" si="10">G23/E23*100</f>
        <v>123.28474400996903</v>
      </c>
    </row>
    <row r="24" spans="2:12" ht="15.75" x14ac:dyDescent="0.25">
      <c r="B24" s="551" t="s">
        <v>294</v>
      </c>
      <c r="C24" s="350"/>
      <c r="D24" s="396"/>
      <c r="E24" s="350"/>
      <c r="F24" s="396"/>
      <c r="G24" s="350"/>
      <c r="H24" s="396"/>
      <c r="I24" s="387"/>
      <c r="J24" s="388"/>
      <c r="L24" s="358"/>
    </row>
    <row r="25" spans="2:12" ht="16.5" thickBot="1" x14ac:dyDescent="0.3">
      <c r="B25" s="1246" t="s">
        <v>295</v>
      </c>
      <c r="C25" s="389">
        <v>2865049</v>
      </c>
      <c r="D25" s="396">
        <f t="shared" si="6"/>
        <v>14.176497392286564</v>
      </c>
      <c r="E25" s="389">
        <v>2971086</v>
      </c>
      <c r="F25" s="396">
        <f t="shared" si="7"/>
        <v>13.447396786522759</v>
      </c>
      <c r="G25" s="389">
        <v>3131354</v>
      </c>
      <c r="H25" s="396">
        <f t="shared" si="8"/>
        <v>12.933831743800134</v>
      </c>
      <c r="I25" s="387">
        <f t="shared" si="9"/>
        <v>103.70105362944928</v>
      </c>
      <c r="J25" s="388">
        <f t="shared" si="10"/>
        <v>105.39425651091889</v>
      </c>
      <c r="L25" s="398"/>
    </row>
    <row r="26" spans="2:12" ht="15.75" x14ac:dyDescent="0.25">
      <c r="B26" s="399" t="s">
        <v>296</v>
      </c>
      <c r="C26" s="967">
        <f t="shared" ref="C26:H26" si="11">SUM(C20:C25)</f>
        <v>20209851</v>
      </c>
      <c r="D26" s="969">
        <f t="shared" si="11"/>
        <v>100</v>
      </c>
      <c r="E26" s="967">
        <f t="shared" si="11"/>
        <v>22094135</v>
      </c>
      <c r="F26" s="962">
        <f t="shared" si="11"/>
        <v>100</v>
      </c>
      <c r="G26" s="967">
        <f t="shared" si="11"/>
        <v>24210567</v>
      </c>
      <c r="H26" s="962">
        <f t="shared" si="11"/>
        <v>100</v>
      </c>
      <c r="I26" s="969">
        <f>E26/C26*100</f>
        <v>109.3235917474107</v>
      </c>
      <c r="J26" s="971">
        <f>G26/E26*100</f>
        <v>109.57915754565634</v>
      </c>
    </row>
    <row r="27" spans="2:12" ht="16.5" thickBot="1" x14ac:dyDescent="0.3">
      <c r="B27" s="925" t="s">
        <v>297</v>
      </c>
      <c r="C27" s="968"/>
      <c r="D27" s="970"/>
      <c r="E27" s="968"/>
      <c r="F27" s="964"/>
      <c r="G27" s="968"/>
      <c r="H27" s="964"/>
      <c r="I27" s="970"/>
      <c r="J27" s="972"/>
    </row>
  </sheetData>
  <mergeCells count="17">
    <mergeCell ref="G26:G27"/>
    <mergeCell ref="H26:H27"/>
    <mergeCell ref="I26:I27"/>
    <mergeCell ref="J26:J27"/>
    <mergeCell ref="B9:C9"/>
    <mergeCell ref="B19:C19"/>
    <mergeCell ref="C26:C27"/>
    <mergeCell ref="D26:D27"/>
    <mergeCell ref="E26:E27"/>
    <mergeCell ref="F26:F27"/>
    <mergeCell ref="B5:J5"/>
    <mergeCell ref="B6:B7"/>
    <mergeCell ref="C6:D6"/>
    <mergeCell ref="E6:F6"/>
    <mergeCell ref="G6:H6"/>
    <mergeCell ref="I6:J6"/>
    <mergeCell ref="I7:J7"/>
  </mergeCells>
  <pageMargins left="0.7" right="0.7" top="0.75" bottom="0.75" header="0.3" footer="0.3"/>
  <pageSetup orientation="portrait" r:id="rId1"/>
  <ignoredErrors>
    <ignoredError sqref="C19:H19 C17 C21:C24 C12 C16 E17 E12 E16 E21:E24" numberStoredAsText="1"/>
    <ignoredError sqref="E15:G15 D15"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3"/>
  <sheetViews>
    <sheetView workbookViewId="0">
      <selection activeCell="C15" sqref="C15"/>
    </sheetView>
  </sheetViews>
  <sheetFormatPr defaultColWidth="9.28515625" defaultRowHeight="15" x14ac:dyDescent="0.25"/>
  <cols>
    <col min="1" max="1" width="9.28515625" style="78"/>
    <col min="2" max="2" width="14.5703125" style="78" customWidth="1"/>
    <col min="3" max="3" width="14.28515625" style="78" customWidth="1"/>
    <col min="4" max="4" width="13.28515625" style="78" customWidth="1"/>
    <col min="5" max="5" width="12.7109375" style="78" customWidth="1"/>
    <col min="6" max="6" width="12.28515625" style="78" customWidth="1"/>
    <col min="7" max="7" width="13.7109375" style="78" customWidth="1"/>
    <col min="8" max="8" width="11.7109375" style="78" customWidth="1"/>
    <col min="9" max="9" width="12.28515625" style="78" customWidth="1"/>
    <col min="10" max="10" width="13" style="78" customWidth="1"/>
    <col min="11" max="11" width="12.28515625" style="78" customWidth="1"/>
    <col min="12" max="12" width="11.7109375" style="78" customWidth="1"/>
    <col min="13" max="13" width="13.28515625" style="78" customWidth="1"/>
    <col min="14" max="16384" width="9.28515625" style="78"/>
  </cols>
  <sheetData>
    <row r="2" spans="2:13" ht="15.75" x14ac:dyDescent="0.25">
      <c r="B2" s="376"/>
      <c r="C2" s="299"/>
      <c r="D2" s="299"/>
      <c r="E2" s="299"/>
      <c r="F2" s="299"/>
      <c r="G2" s="299"/>
      <c r="H2" s="299"/>
      <c r="I2" s="299"/>
      <c r="J2" s="299"/>
      <c r="K2" s="299"/>
      <c r="L2" s="299"/>
      <c r="M2" s="299"/>
    </row>
    <row r="3" spans="2:13" ht="15.75" x14ac:dyDescent="0.25">
      <c r="B3" s="299"/>
      <c r="C3" s="299"/>
      <c r="D3" s="299"/>
      <c r="E3" s="299"/>
      <c r="F3" s="299"/>
      <c r="G3" s="299"/>
      <c r="H3" s="299"/>
      <c r="I3" s="299"/>
      <c r="J3" s="299"/>
      <c r="K3" s="299"/>
      <c r="L3" s="299"/>
      <c r="M3" s="299"/>
    </row>
    <row r="4" spans="2:13" ht="16.5" thickBot="1" x14ac:dyDescent="0.3">
      <c r="B4" s="377"/>
      <c r="C4" s="299"/>
      <c r="D4" s="299"/>
      <c r="E4" s="299"/>
      <c r="F4" s="299"/>
      <c r="G4" s="299"/>
      <c r="H4" s="299"/>
      <c r="I4" s="299"/>
      <c r="J4" s="299"/>
      <c r="K4" s="299"/>
      <c r="L4" s="299"/>
      <c r="M4" s="405" t="s">
        <v>254</v>
      </c>
    </row>
    <row r="5" spans="2:13" ht="19.899999999999999" customHeight="1" thickBot="1" x14ac:dyDescent="0.3">
      <c r="B5" s="952" t="s">
        <v>298</v>
      </c>
      <c r="C5" s="953"/>
      <c r="D5" s="953"/>
      <c r="E5" s="953"/>
      <c r="F5" s="953"/>
      <c r="G5" s="953"/>
      <c r="H5" s="953"/>
      <c r="I5" s="953"/>
      <c r="J5" s="953"/>
      <c r="K5" s="953"/>
      <c r="L5" s="953"/>
      <c r="M5" s="954"/>
    </row>
    <row r="6" spans="2:13" ht="16.5" thickBot="1" x14ac:dyDescent="0.3">
      <c r="B6" s="955" t="s">
        <v>299</v>
      </c>
      <c r="C6" s="959" t="s">
        <v>0</v>
      </c>
      <c r="D6" s="959"/>
      <c r="E6" s="959"/>
      <c r="F6" s="959" t="s">
        <v>1</v>
      </c>
      <c r="G6" s="959"/>
      <c r="H6" s="959"/>
      <c r="I6" s="959" t="s">
        <v>132</v>
      </c>
      <c r="J6" s="959"/>
      <c r="K6" s="959"/>
      <c r="L6" s="961" t="s">
        <v>139</v>
      </c>
      <c r="M6" s="963"/>
    </row>
    <row r="7" spans="2:13" ht="32.25" thickBot="1" x14ac:dyDescent="0.3">
      <c r="B7" s="956"/>
      <c r="C7" s="451" t="s">
        <v>300</v>
      </c>
      <c r="D7" s="451" t="s">
        <v>301</v>
      </c>
      <c r="E7" s="451" t="s">
        <v>260</v>
      </c>
      <c r="F7" s="904" t="s">
        <v>300</v>
      </c>
      <c r="G7" s="904" t="s">
        <v>301</v>
      </c>
      <c r="H7" s="904" t="s">
        <v>260</v>
      </c>
      <c r="I7" s="904" t="s">
        <v>300</v>
      </c>
      <c r="J7" s="904" t="s">
        <v>301</v>
      </c>
      <c r="K7" s="904" t="s">
        <v>260</v>
      </c>
      <c r="L7" s="975"/>
      <c r="M7" s="976"/>
    </row>
    <row r="8" spans="2:13" ht="16.5" thickBot="1" x14ac:dyDescent="0.3">
      <c r="B8" s="448">
        <v>1</v>
      </c>
      <c r="C8" s="450">
        <v>2</v>
      </c>
      <c r="D8" s="959" t="s">
        <v>13</v>
      </c>
      <c r="E8" s="959"/>
      <c r="F8" s="450">
        <v>5</v>
      </c>
      <c r="G8" s="959" t="s">
        <v>14</v>
      </c>
      <c r="H8" s="959"/>
      <c r="I8" s="450">
        <v>8</v>
      </c>
      <c r="J8" s="959" t="s">
        <v>15</v>
      </c>
      <c r="K8" s="959"/>
      <c r="L8" s="450" t="s">
        <v>16</v>
      </c>
      <c r="M8" s="449" t="s">
        <v>17</v>
      </c>
    </row>
    <row r="9" spans="2:13" ht="15.75" x14ac:dyDescent="0.25">
      <c r="B9" s="378" t="s">
        <v>302</v>
      </c>
      <c r="C9" s="347">
        <v>1</v>
      </c>
      <c r="D9" s="344">
        <v>654373</v>
      </c>
      <c r="E9" s="346">
        <f>D9/D11*100</f>
        <v>3.2378912640177311</v>
      </c>
      <c r="F9" s="347">
        <v>1</v>
      </c>
      <c r="G9" s="344">
        <v>775490</v>
      </c>
      <c r="H9" s="346">
        <f>G9/G11*100</f>
        <v>3.50993600790436</v>
      </c>
      <c r="I9" s="347">
        <v>1</v>
      </c>
      <c r="J9" s="344">
        <v>801261</v>
      </c>
      <c r="K9" s="346">
        <f>J9/J11*100</f>
        <v>3.3095507428636428</v>
      </c>
      <c r="L9" s="672">
        <f>G9/D9*100</f>
        <v>118.50886268229281</v>
      </c>
      <c r="M9" s="348">
        <f>J9/G9*100</f>
        <v>103.32318920940308</v>
      </c>
    </row>
    <row r="10" spans="2:13" ht="15.75" x14ac:dyDescent="0.25">
      <c r="B10" s="349" t="s">
        <v>303</v>
      </c>
      <c r="C10" s="352">
        <v>14</v>
      </c>
      <c r="D10" s="350">
        <v>19555478</v>
      </c>
      <c r="E10" s="396">
        <f>D10/D11*100</f>
        <v>96.762108735982267</v>
      </c>
      <c r="F10" s="352">
        <v>14</v>
      </c>
      <c r="G10" s="350">
        <v>21318645</v>
      </c>
      <c r="H10" s="396">
        <f>G10/G11*100</f>
        <v>96.490063992095642</v>
      </c>
      <c r="I10" s="352">
        <v>14</v>
      </c>
      <c r="J10" s="350">
        <v>23409306</v>
      </c>
      <c r="K10" s="396">
        <f>J10/J11*100</f>
        <v>96.690449257136351</v>
      </c>
      <c r="L10" s="672">
        <f t="shared" ref="L10:L11" si="0">G10/D10*100</f>
        <v>109.0162306439147</v>
      </c>
      <c r="M10" s="348">
        <f>J10/G10*100</f>
        <v>109.80672552125145</v>
      </c>
    </row>
    <row r="11" spans="2:13" ht="16.5" thickBot="1" x14ac:dyDescent="0.3">
      <c r="B11" s="353" t="s">
        <v>258</v>
      </c>
      <c r="C11" s="356">
        <f t="shared" ref="C11:I11" si="1">SUM(C9:C10)</f>
        <v>15</v>
      </c>
      <c r="D11" s="354">
        <f t="shared" si="1"/>
        <v>20209851</v>
      </c>
      <c r="E11" s="355">
        <f t="shared" si="1"/>
        <v>100</v>
      </c>
      <c r="F11" s="356">
        <f t="shared" si="1"/>
        <v>15</v>
      </c>
      <c r="G11" s="354">
        <f t="shared" si="1"/>
        <v>22094135</v>
      </c>
      <c r="H11" s="355">
        <f t="shared" si="1"/>
        <v>100</v>
      </c>
      <c r="I11" s="356">
        <f t="shared" si="1"/>
        <v>15</v>
      </c>
      <c r="J11" s="354">
        <f>J9+J10</f>
        <v>24210567</v>
      </c>
      <c r="K11" s="355">
        <f>SUM(K9:K10)</f>
        <v>100</v>
      </c>
      <c r="L11" s="673">
        <f t="shared" si="0"/>
        <v>109.3235917474107</v>
      </c>
      <c r="M11" s="357">
        <f>J11/G11*100</f>
        <v>109.57915754565634</v>
      </c>
    </row>
    <row r="13" spans="2:13" x14ac:dyDescent="0.25">
      <c r="B13" s="707"/>
      <c r="C13"/>
      <c r="D13"/>
      <c r="E13"/>
      <c r="F13"/>
      <c r="G13"/>
      <c r="H13"/>
      <c r="I13"/>
      <c r="J13"/>
      <c r="K13"/>
      <c r="L13"/>
      <c r="M13"/>
    </row>
  </sheetData>
  <mergeCells count="9">
    <mergeCell ref="D8:E8"/>
    <mergeCell ref="G8:H8"/>
    <mergeCell ref="J8:K8"/>
    <mergeCell ref="B5:M5"/>
    <mergeCell ref="B6:B7"/>
    <mergeCell ref="C6:E6"/>
    <mergeCell ref="F6:H6"/>
    <mergeCell ref="I6:K6"/>
    <mergeCell ref="L6:M7"/>
  </mergeCells>
  <pageMargins left="0.7" right="0.7" top="0.75" bottom="0.75" header="0.3" footer="0.3"/>
  <ignoredErrors>
    <ignoredError sqref="F10 F9:G9 I9 I10" numberStoredAsText="1"/>
    <ignoredError sqref="F11 I11 C11" formulaRange="1"/>
    <ignoredError sqref="J11"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2"/>
  <sheetViews>
    <sheetView workbookViewId="0">
      <selection activeCell="B7" sqref="B7"/>
    </sheetView>
  </sheetViews>
  <sheetFormatPr defaultRowHeight="15" x14ac:dyDescent="0.25"/>
  <cols>
    <col min="2" max="2" width="28.7109375" customWidth="1"/>
    <col min="3" max="3" width="14.28515625" customWidth="1"/>
    <col min="4" max="4" width="12.28515625" customWidth="1"/>
    <col min="5" max="5" width="14.28515625" customWidth="1"/>
    <col min="6" max="6" width="15.7109375" customWidth="1"/>
    <col min="7" max="7" width="12.28515625" customWidth="1"/>
    <col min="8" max="8" width="13.28515625" customWidth="1"/>
    <col min="9" max="9" width="16.7109375" customWidth="1"/>
    <col min="10" max="10" width="12.42578125" customWidth="1"/>
    <col min="11" max="11" width="13" customWidth="1"/>
  </cols>
  <sheetData>
    <row r="2" spans="2:11" ht="16.5" thickBot="1" x14ac:dyDescent="0.3">
      <c r="B2" s="19" t="s">
        <v>22</v>
      </c>
      <c r="C2" s="5"/>
      <c r="D2" s="5"/>
      <c r="E2" s="5"/>
      <c r="F2" s="5"/>
      <c r="G2" s="5"/>
      <c r="H2" s="5"/>
      <c r="I2" s="5"/>
      <c r="J2" s="5"/>
      <c r="K2" s="405" t="s">
        <v>254</v>
      </c>
    </row>
    <row r="3" spans="2:11" ht="19.899999999999999" customHeight="1" thickBot="1" x14ac:dyDescent="0.3">
      <c r="B3" s="977" t="s">
        <v>304</v>
      </c>
      <c r="C3" s="978"/>
      <c r="D3" s="978"/>
      <c r="E3" s="978"/>
      <c r="F3" s="978"/>
      <c r="G3" s="978"/>
      <c r="H3" s="978"/>
      <c r="I3" s="978"/>
      <c r="J3" s="978"/>
      <c r="K3" s="979"/>
    </row>
    <row r="4" spans="2:11" ht="16.5" thickBot="1" x14ac:dyDescent="0.3">
      <c r="B4" s="1169" t="s">
        <v>305</v>
      </c>
      <c r="C4" s="982" t="s">
        <v>0</v>
      </c>
      <c r="D4" s="982"/>
      <c r="E4" s="982"/>
      <c r="F4" s="982" t="s">
        <v>1</v>
      </c>
      <c r="G4" s="982"/>
      <c r="H4" s="982"/>
      <c r="I4" s="982" t="s">
        <v>132</v>
      </c>
      <c r="J4" s="982"/>
      <c r="K4" s="983"/>
    </row>
    <row r="5" spans="2:11" ht="32.25" thickBot="1" x14ac:dyDescent="0.3">
      <c r="B5" s="1170"/>
      <c r="C5" s="917" t="s">
        <v>259</v>
      </c>
      <c r="D5" s="917" t="s">
        <v>260</v>
      </c>
      <c r="E5" s="917" t="s">
        <v>300</v>
      </c>
      <c r="F5" s="917" t="s">
        <v>259</v>
      </c>
      <c r="G5" s="917" t="s">
        <v>260</v>
      </c>
      <c r="H5" s="917" t="s">
        <v>300</v>
      </c>
      <c r="I5" s="917" t="s">
        <v>259</v>
      </c>
      <c r="J5" s="917" t="s">
        <v>260</v>
      </c>
      <c r="K5" s="917" t="s">
        <v>300</v>
      </c>
    </row>
    <row r="6" spans="2:11" ht="15.75" x14ac:dyDescent="0.25">
      <c r="B6" s="1245" t="s">
        <v>306</v>
      </c>
      <c r="C6" s="63">
        <v>9404805</v>
      </c>
      <c r="D6" s="135" t="s">
        <v>18</v>
      </c>
      <c r="E6" s="135">
        <v>2</v>
      </c>
      <c r="F6" s="63">
        <v>12456111</v>
      </c>
      <c r="G6" s="224">
        <f>F6/F$11*100</f>
        <v>56.377454921860483</v>
      </c>
      <c r="H6" s="135">
        <v>3</v>
      </c>
      <c r="I6" s="67">
        <v>13686527</v>
      </c>
      <c r="J6" s="224">
        <f>I6/I$11*100</f>
        <v>56.531212176897796</v>
      </c>
      <c r="K6" s="158">
        <v>3</v>
      </c>
    </row>
    <row r="7" spans="2:11" ht="15.75" x14ac:dyDescent="0.25">
      <c r="B7" s="1245" t="s">
        <v>307</v>
      </c>
      <c r="C7" s="145">
        <v>6626507</v>
      </c>
      <c r="D7" s="134" t="s">
        <v>19</v>
      </c>
      <c r="E7" s="134">
        <v>5</v>
      </c>
      <c r="F7" s="145">
        <v>6075531</v>
      </c>
      <c r="G7" s="224">
        <f t="shared" ref="G7:G10" si="0">F7/F$11*100</f>
        <v>27.498388146899615</v>
      </c>
      <c r="H7" s="134">
        <v>5</v>
      </c>
      <c r="I7" s="145">
        <v>6645925</v>
      </c>
      <c r="J7" s="224">
        <f t="shared" ref="J7:J10" si="1">I7/I$11*100</f>
        <v>27.450513653810749</v>
      </c>
      <c r="K7" s="160">
        <v>5</v>
      </c>
    </row>
    <row r="8" spans="2:11" ht="15.75" x14ac:dyDescent="0.25">
      <c r="B8" s="1245" t="s">
        <v>308</v>
      </c>
      <c r="C8" s="145">
        <v>2465564</v>
      </c>
      <c r="D8" s="134" t="s">
        <v>20</v>
      </c>
      <c r="E8" s="134">
        <v>3</v>
      </c>
      <c r="F8" s="145">
        <v>2168293</v>
      </c>
      <c r="G8" s="224">
        <f t="shared" si="0"/>
        <v>9.8138849970818054</v>
      </c>
      <c r="H8" s="134">
        <v>3</v>
      </c>
      <c r="I8" s="145">
        <v>3451044</v>
      </c>
      <c r="J8" s="224">
        <f t="shared" si="1"/>
        <v>14.254288220511317</v>
      </c>
      <c r="K8" s="160">
        <v>5</v>
      </c>
    </row>
    <row r="9" spans="2:11" ht="15.75" x14ac:dyDescent="0.25">
      <c r="B9" s="1245" t="s">
        <v>309</v>
      </c>
      <c r="C9" s="145">
        <v>1613136</v>
      </c>
      <c r="D9" s="134">
        <v>8</v>
      </c>
      <c r="E9" s="134">
        <v>4</v>
      </c>
      <c r="F9" s="145">
        <v>1394200</v>
      </c>
      <c r="G9" s="224">
        <f t="shared" si="0"/>
        <v>6.3102719341580915</v>
      </c>
      <c r="H9" s="134">
        <v>4</v>
      </c>
      <c r="I9" s="145">
        <v>427071</v>
      </c>
      <c r="J9" s="224">
        <f t="shared" si="1"/>
        <v>1.7639859487801339</v>
      </c>
      <c r="K9" s="160">
        <v>2</v>
      </c>
    </row>
    <row r="10" spans="2:11" ht="16.5" thickBot="1" x14ac:dyDescent="0.3">
      <c r="B10" s="1246" t="s">
        <v>310</v>
      </c>
      <c r="C10" s="145">
        <v>99839</v>
      </c>
      <c r="D10" s="134" t="s">
        <v>21</v>
      </c>
      <c r="E10" s="134">
        <v>1</v>
      </c>
      <c r="F10" s="145">
        <v>0</v>
      </c>
      <c r="G10" s="224">
        <f t="shared" si="0"/>
        <v>0</v>
      </c>
      <c r="H10" s="134">
        <v>0</v>
      </c>
      <c r="I10" s="145">
        <v>0</v>
      </c>
      <c r="J10" s="224">
        <f t="shared" si="1"/>
        <v>0</v>
      </c>
      <c r="K10" s="160">
        <v>0</v>
      </c>
    </row>
    <row r="11" spans="2:11" ht="19.899999999999999" customHeight="1" thickBot="1" x14ac:dyDescent="0.3">
      <c r="B11" s="1247" t="s">
        <v>311</v>
      </c>
      <c r="C11" s="162">
        <f>SUM(C6:C10)</f>
        <v>20209851</v>
      </c>
      <c r="D11" s="163">
        <v>100</v>
      </c>
      <c r="E11" s="163">
        <f t="shared" ref="E11:K11" si="2">SUM(E6:E10)</f>
        <v>15</v>
      </c>
      <c r="F11" s="162">
        <f t="shared" si="2"/>
        <v>22094135</v>
      </c>
      <c r="G11" s="223">
        <f t="shared" si="2"/>
        <v>100</v>
      </c>
      <c r="H11" s="163">
        <f t="shared" si="2"/>
        <v>15</v>
      </c>
      <c r="I11" s="162">
        <f t="shared" si="2"/>
        <v>24210567</v>
      </c>
      <c r="J11" s="223">
        <f t="shared" si="2"/>
        <v>99.999999999999986</v>
      </c>
      <c r="K11" s="164">
        <f t="shared" si="2"/>
        <v>15</v>
      </c>
    </row>
    <row r="12" spans="2:11" ht="15.75" x14ac:dyDescent="0.25">
      <c r="B12" s="5"/>
      <c r="C12" s="5"/>
      <c r="D12" s="5"/>
      <c r="E12" s="5"/>
      <c r="F12" s="5"/>
      <c r="G12" s="5"/>
      <c r="H12" s="5"/>
      <c r="I12" s="5"/>
      <c r="J12" s="5"/>
      <c r="K12" s="5"/>
    </row>
  </sheetData>
  <mergeCells count="5">
    <mergeCell ref="B3:K3"/>
    <mergeCell ref="B4:B5"/>
    <mergeCell ref="C4:E4"/>
    <mergeCell ref="F4:H4"/>
    <mergeCell ref="I4:K4"/>
  </mergeCells>
  <pageMargins left="0.7" right="0.7" top="0.75" bottom="0.75" header="0.3" footer="0.3"/>
  <ignoredErrors>
    <ignoredError sqref="D11 C10:F10 D6:E6 H6 D7:E7 H7 D8:E8 D9:E9 H10"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63</vt:i4>
      </vt:variant>
      <vt:variant>
        <vt:lpstr>Named Ranges</vt:lpstr>
      </vt:variant>
      <vt:variant>
        <vt:i4>7</vt:i4>
      </vt:variant>
    </vt:vector>
  </HeadingPairs>
  <TitlesOfParts>
    <vt:vector size="70" baseType="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Table 17</vt:lpstr>
      <vt:lpstr>Table 18</vt:lpstr>
      <vt:lpstr>Table 19</vt:lpstr>
      <vt:lpstr>Table 20</vt:lpstr>
      <vt:lpstr>Table 21</vt:lpstr>
      <vt:lpstr>Table 22</vt:lpstr>
      <vt:lpstr>Table 23</vt:lpstr>
      <vt:lpstr>Table 24</vt:lpstr>
      <vt:lpstr>Table 25</vt:lpstr>
      <vt:lpstr>Table 26</vt:lpstr>
      <vt:lpstr>Table 27</vt:lpstr>
      <vt:lpstr>Table 28</vt:lpstr>
      <vt:lpstr>Table 29</vt:lpstr>
      <vt:lpstr>Table 30</vt:lpstr>
      <vt:lpstr>Table 31</vt:lpstr>
      <vt:lpstr>Table 32</vt:lpstr>
      <vt:lpstr>Table 33</vt:lpstr>
      <vt:lpstr>Table 34</vt:lpstr>
      <vt:lpstr>Table 35</vt:lpstr>
      <vt:lpstr>Table 36</vt:lpstr>
      <vt:lpstr>Table 37</vt:lpstr>
      <vt:lpstr>Table 38</vt:lpstr>
      <vt:lpstr>Table 39</vt:lpstr>
      <vt:lpstr>Table 40</vt:lpstr>
      <vt:lpstr>Table 41</vt:lpstr>
      <vt:lpstr>Table 42</vt:lpstr>
      <vt:lpstr>Table 43</vt:lpstr>
      <vt:lpstr>Table 44</vt:lpstr>
      <vt:lpstr>Table 45</vt:lpstr>
      <vt:lpstr>Table 46</vt:lpstr>
      <vt:lpstr>Table 47</vt:lpstr>
      <vt:lpstr>Table 48</vt:lpstr>
      <vt:lpstr>Table 49</vt:lpstr>
      <vt:lpstr>Table 50</vt:lpstr>
      <vt:lpstr>Table 51</vt:lpstr>
      <vt:lpstr>Table 52</vt:lpstr>
      <vt:lpstr>Table 53</vt:lpstr>
      <vt:lpstr>Table 54</vt:lpstr>
      <vt:lpstr>Table 55</vt:lpstr>
      <vt:lpstr>Table 56</vt:lpstr>
      <vt:lpstr>Table 57</vt:lpstr>
      <vt:lpstr>Table 58</vt:lpstr>
      <vt:lpstr>Table 59</vt:lpstr>
      <vt:lpstr>Table 60</vt:lpstr>
      <vt:lpstr>Table 61</vt:lpstr>
      <vt:lpstr>Table 62</vt:lpstr>
      <vt:lpstr>Table 63</vt:lpstr>
      <vt:lpstr>'Table 11'!_ftn1</vt:lpstr>
      <vt:lpstr>'Table 34'!_ftn2</vt:lpstr>
      <vt:lpstr>'Table 34'!_ftn3</vt:lpstr>
      <vt:lpstr>'Table 11'!_ftnref1</vt:lpstr>
      <vt:lpstr>'Table 6'!_Hlk24466834</vt:lpstr>
      <vt:lpstr>'Table 57'!_Hlk32843809</vt:lpstr>
      <vt:lpstr>'Table 58'!_Hlk32844587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2020-05-14T01:24:15Z</dcterms:modified>
</cp:coreProperties>
</file>