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/>
  <xr:revisionPtr revIDLastSave="0" documentId="13_ncr:1_{0AC25700-8FFE-4EAC-A811-A213E04E1E6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egled tabela" sheetId="80" r:id="rId1"/>
    <sheet name="Tabela 1" sheetId="55" r:id="rId2"/>
    <sheet name="Tabela 2" sheetId="2" r:id="rId3"/>
    <sheet name="Tabela 3" sheetId="3" r:id="rId4"/>
    <sheet name="Tabela 4" sheetId="79" r:id="rId5"/>
    <sheet name="Tabela 5" sheetId="4" r:id="rId6"/>
    <sheet name="Tabela 6" sheetId="5" r:id="rId7"/>
    <sheet name="Tabela 7" sheetId="6" r:id="rId8"/>
    <sheet name="Tabela 8" sheetId="7" r:id="rId9"/>
    <sheet name="Tabela 9" sheetId="8" r:id="rId10"/>
    <sheet name="Tabla 10" sheetId="9" r:id="rId11"/>
    <sheet name="Tabela 11" sheetId="10" r:id="rId12"/>
    <sheet name="Tabela 12" sheetId="11" r:id="rId13"/>
    <sheet name="Tabela 13" sheetId="12" r:id="rId14"/>
    <sheet name="Tabela 14" sheetId="13" r:id="rId15"/>
    <sheet name="Tabela 15" sheetId="14" r:id="rId16"/>
    <sheet name="Tabela 16" sheetId="54" r:id="rId17"/>
    <sheet name="Tabela 17" sheetId="15" r:id="rId18"/>
    <sheet name="Tabela 18" sheetId="16" r:id="rId19"/>
    <sheet name="Tabela 19" sheetId="17" r:id="rId20"/>
    <sheet name="Tabela 20" sheetId="18" r:id="rId21"/>
    <sheet name="Tabela 21" sheetId="22" r:id="rId22"/>
    <sheet name="Tabela 22" sheetId="67" r:id="rId23"/>
    <sheet name="Tabela 23" sheetId="68" r:id="rId24"/>
    <sheet name="Tabela 24" sheetId="23" r:id="rId25"/>
    <sheet name="Tabela 25" sheetId="69" r:id="rId26"/>
    <sheet name="Tabela 26" sheetId="94" r:id="rId27"/>
    <sheet name="Tabela 27" sheetId="27" r:id="rId28"/>
    <sheet name="Tabela 28" sheetId="28" r:id="rId29"/>
    <sheet name="Tabela 29" sheetId="29" r:id="rId30"/>
    <sheet name="Tabela 30" sheetId="30" r:id="rId31"/>
    <sheet name="Tabela 31" sheetId="31" r:id="rId32"/>
    <sheet name="Tabela 32" sheetId="95" r:id="rId33"/>
    <sheet name="Tabela 33" sheetId="96" r:id="rId34"/>
    <sheet name="Tabela 34" sheetId="32" r:id="rId35"/>
    <sheet name="Tabela 35" sheetId="33" r:id="rId36"/>
    <sheet name="Tabela 36" sheetId="34" r:id="rId37"/>
    <sheet name="Tabela 37" sheetId="35" r:id="rId38"/>
    <sheet name="Tabela 38" sheetId="92" r:id="rId39"/>
    <sheet name="Tabela 39" sheetId="57" r:id="rId40"/>
    <sheet name="Tabela 40" sheetId="36" r:id="rId41"/>
    <sheet name="Tabela 41" sheetId="37" r:id="rId42"/>
    <sheet name="Tabela 42" sheetId="97" r:id="rId43"/>
    <sheet name="Tabela 43" sheetId="39" r:id="rId44"/>
    <sheet name="Tabela 44" sheetId="40" r:id="rId45"/>
    <sheet name="Tabela 45" sheetId="41" r:id="rId46"/>
    <sheet name="Tabela 46" sheetId="98" r:id="rId47"/>
    <sheet name="Tabela 47" sheetId="81" r:id="rId48"/>
    <sheet name="Tabela 48" sheetId="82" r:id="rId49"/>
    <sheet name="Tabela 49" sheetId="58" r:id="rId50"/>
    <sheet name="Tabela 50" sheetId="43" r:id="rId51"/>
    <sheet name="Tabela 51" sheetId="45" r:id="rId52"/>
    <sheet name="Tabela 52" sheetId="46" r:id="rId53"/>
    <sheet name="Tabela 53" sheetId="99" r:id="rId54"/>
    <sheet name="Tabela 54" sheetId="49" r:id="rId55"/>
    <sheet name="Tabela 55" sheetId="50" r:id="rId56"/>
    <sheet name="Tabela 56" sheetId="51" r:id="rId57"/>
    <sheet name="Tabela 57" sheetId="20" r:id="rId58"/>
  </sheets>
  <definedNames>
    <definedName name="_ftn1" localSheetId="11">'Tabela 11'!$B$16</definedName>
    <definedName name="_ftn2" localSheetId="35">'Tabela 35'!#REF!</definedName>
    <definedName name="_ftn3" localSheetId="35">'Tabela 35'!$B$14</definedName>
    <definedName name="_ftnref1" localSheetId="11">'Tabela 11'!$C$13</definedName>
    <definedName name="_Hlk24466834" localSheetId="6">'Tabela 6'!$B$3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30" l="1"/>
  <c r="F12" i="20"/>
  <c r="G25" i="82"/>
  <c r="G12" i="81"/>
  <c r="H25" i="15" l="1"/>
  <c r="H26" i="15"/>
  <c r="H27" i="15"/>
  <c r="H17" i="6" l="1"/>
  <c r="F11" i="96"/>
  <c r="J8" i="5" l="1"/>
  <c r="G8" i="5"/>
  <c r="D8" i="5"/>
  <c r="F9" i="98"/>
  <c r="F10" i="98"/>
  <c r="I9" i="98"/>
  <c r="I10" i="98"/>
  <c r="L9" i="98"/>
  <c r="O9" i="98"/>
  <c r="L10" i="98"/>
  <c r="O10" i="98"/>
  <c r="G10" i="92"/>
  <c r="L12" i="23"/>
  <c r="H13" i="15"/>
  <c r="J12" i="11"/>
  <c r="I11" i="98" l="1"/>
  <c r="N8" i="7" l="1"/>
  <c r="M8" i="7"/>
  <c r="H8" i="58"/>
  <c r="J9" i="36"/>
  <c r="J13" i="37" l="1"/>
  <c r="K11" i="68" l="1"/>
  <c r="H16" i="15"/>
  <c r="H15" i="15"/>
  <c r="F9" i="18"/>
  <c r="J13" i="41"/>
  <c r="H23" i="36"/>
  <c r="I23" i="36"/>
  <c r="L24" i="35"/>
  <c r="M24" i="35"/>
  <c r="M23" i="35"/>
  <c r="L23" i="35"/>
  <c r="F14" i="54" l="1"/>
  <c r="H11" i="11"/>
  <c r="H8" i="11"/>
  <c r="K8" i="46"/>
  <c r="J8" i="46"/>
  <c r="L10" i="41"/>
  <c r="L11" i="41"/>
  <c r="L12" i="41"/>
  <c r="L13" i="41"/>
  <c r="L14" i="41"/>
  <c r="L9" i="41"/>
  <c r="K10" i="41"/>
  <c r="K11" i="41"/>
  <c r="K12" i="41"/>
  <c r="K13" i="41"/>
  <c r="K14" i="41"/>
  <c r="K9" i="41"/>
  <c r="K15" i="41" l="1"/>
  <c r="K10" i="68" l="1"/>
  <c r="G10" i="99"/>
  <c r="F10" i="99"/>
  <c r="E10" i="99"/>
  <c r="D10" i="99"/>
  <c r="O11" i="98"/>
  <c r="N11" i="98"/>
  <c r="M11" i="98"/>
  <c r="L11" i="98"/>
  <c r="K11" i="98"/>
  <c r="J11" i="98"/>
  <c r="F11" i="98"/>
  <c r="H11" i="98"/>
  <c r="G11" i="98"/>
  <c r="E11" i="98"/>
  <c r="D11" i="98"/>
  <c r="J10" i="41"/>
  <c r="J11" i="41"/>
  <c r="J12" i="41"/>
  <c r="J14" i="41"/>
  <c r="J9" i="41"/>
  <c r="I16" i="37"/>
  <c r="H16" i="37"/>
  <c r="E16" i="37"/>
  <c r="D16" i="37"/>
  <c r="J15" i="37"/>
  <c r="F15" i="37"/>
  <c r="J14" i="37"/>
  <c r="F14" i="37"/>
  <c r="F13" i="37"/>
  <c r="J12" i="37"/>
  <c r="F12" i="37"/>
  <c r="J11" i="37"/>
  <c r="F11" i="37"/>
  <c r="J10" i="37"/>
  <c r="F10" i="37"/>
  <c r="J9" i="37"/>
  <c r="F9" i="37"/>
  <c r="I11" i="97"/>
  <c r="H11" i="97"/>
  <c r="E11" i="97"/>
  <c r="D11" i="97"/>
  <c r="J10" i="97"/>
  <c r="F10" i="97"/>
  <c r="J9" i="97"/>
  <c r="F9" i="97"/>
  <c r="J8" i="97"/>
  <c r="F8" i="97"/>
  <c r="F11" i="97" s="1"/>
  <c r="G10" i="97" s="1"/>
  <c r="E11" i="96"/>
  <c r="L20" i="35"/>
  <c r="F14" i="95"/>
  <c r="K9" i="3"/>
  <c r="K10" i="3"/>
  <c r="K8" i="3"/>
  <c r="J9" i="3"/>
  <c r="J10" i="3"/>
  <c r="J8" i="3"/>
  <c r="H11" i="3"/>
  <c r="F11" i="3"/>
  <c r="G9" i="3" s="1"/>
  <c r="D11" i="3"/>
  <c r="E8" i="3" s="1"/>
  <c r="K9" i="2"/>
  <c r="K8" i="2"/>
  <c r="J9" i="2"/>
  <c r="J8" i="2"/>
  <c r="H10" i="2"/>
  <c r="F10" i="2"/>
  <c r="G9" i="2" s="1"/>
  <c r="D10" i="2"/>
  <c r="E9" i="2" s="1"/>
  <c r="E14" i="55"/>
  <c r="F14" i="55"/>
  <c r="G14" i="55"/>
  <c r="D14" i="55"/>
  <c r="E10" i="55"/>
  <c r="F10" i="55"/>
  <c r="G10" i="55"/>
  <c r="D10" i="55"/>
  <c r="H8" i="96"/>
  <c r="E14" i="95"/>
  <c r="F8" i="95"/>
  <c r="E8" i="95"/>
  <c r="D11" i="96"/>
  <c r="D14" i="95"/>
  <c r="D8" i="95"/>
  <c r="D10" i="27"/>
  <c r="E10" i="27"/>
  <c r="F10" i="27"/>
  <c r="G10" i="27"/>
  <c r="J14" i="36"/>
  <c r="J15" i="36"/>
  <c r="J16" i="36"/>
  <c r="J17" i="36"/>
  <c r="I13" i="36"/>
  <c r="H13" i="36"/>
  <c r="H31" i="35"/>
  <c r="L9" i="97" l="1"/>
  <c r="L10" i="97"/>
  <c r="G9" i="97"/>
  <c r="L11" i="37"/>
  <c r="L10" i="37"/>
  <c r="L15" i="37"/>
  <c r="E17" i="95"/>
  <c r="H8" i="95"/>
  <c r="D17" i="95"/>
  <c r="G8" i="95"/>
  <c r="K11" i="3"/>
  <c r="E10" i="3"/>
  <c r="G8" i="2"/>
  <c r="K10" i="2"/>
  <c r="J10" i="2"/>
  <c r="J15" i="41"/>
  <c r="G10" i="2"/>
  <c r="J11" i="97"/>
  <c r="K8" i="97" s="1"/>
  <c r="L13" i="37"/>
  <c r="L9" i="37"/>
  <c r="L14" i="37"/>
  <c r="F16" i="37"/>
  <c r="G11" i="37" s="1"/>
  <c r="J16" i="37"/>
  <c r="K13" i="37" s="1"/>
  <c r="L8" i="97"/>
  <c r="G8" i="97"/>
  <c r="I9" i="2"/>
  <c r="I8" i="3"/>
  <c r="I9" i="3"/>
  <c r="E11" i="3"/>
  <c r="E9" i="3"/>
  <c r="G10" i="3"/>
  <c r="J11" i="3"/>
  <c r="G8" i="3"/>
  <c r="G11" i="3" s="1"/>
  <c r="I10" i="3"/>
  <c r="I8" i="2"/>
  <c r="E8" i="2"/>
  <c r="E10" i="2" s="1"/>
  <c r="H9" i="95"/>
  <c r="H10" i="95"/>
  <c r="H11" i="95"/>
  <c r="H12" i="95"/>
  <c r="H13" i="95"/>
  <c r="H16" i="95"/>
  <c r="H11" i="96"/>
  <c r="H9" i="96"/>
  <c r="H10" i="96"/>
  <c r="G9" i="96"/>
  <c r="G10" i="96"/>
  <c r="G11" i="96"/>
  <c r="G8" i="96"/>
  <c r="G9" i="95"/>
  <c r="G10" i="95"/>
  <c r="G11" i="95"/>
  <c r="G12" i="95"/>
  <c r="G13" i="95"/>
  <c r="G14" i="95"/>
  <c r="G16" i="95"/>
  <c r="G17" i="95"/>
  <c r="G11" i="97" l="1"/>
  <c r="G15" i="37"/>
  <c r="G10" i="37"/>
  <c r="I11" i="3"/>
  <c r="L11" i="97"/>
  <c r="K11" i="37"/>
  <c r="K9" i="97"/>
  <c r="K10" i="97"/>
  <c r="G13" i="37"/>
  <c r="L16" i="37"/>
  <c r="K14" i="37"/>
  <c r="K9" i="37"/>
  <c r="K10" i="37"/>
  <c r="K12" i="37"/>
  <c r="G14" i="37"/>
  <c r="K15" i="37"/>
  <c r="G12" i="37"/>
  <c r="G9" i="37"/>
  <c r="I10" i="2"/>
  <c r="D13" i="43"/>
  <c r="E13" i="43"/>
  <c r="F13" i="43"/>
  <c r="L12" i="67"/>
  <c r="I12" i="67"/>
  <c r="F12" i="92"/>
  <c r="F14" i="92" s="1"/>
  <c r="E12" i="92"/>
  <c r="E14" i="92" s="1"/>
  <c r="D12" i="92"/>
  <c r="D14" i="92" s="1"/>
  <c r="H13" i="92"/>
  <c r="H11" i="92"/>
  <c r="H10" i="92"/>
  <c r="H9" i="92"/>
  <c r="H8" i="92"/>
  <c r="G9" i="92"/>
  <c r="G11" i="92"/>
  <c r="G13" i="92"/>
  <c r="G8" i="92"/>
  <c r="K11" i="97" l="1"/>
  <c r="K16" i="37"/>
  <c r="G16" i="37"/>
  <c r="H12" i="92"/>
  <c r="G12" i="92"/>
  <c r="J22" i="81"/>
  <c r="F22" i="81"/>
  <c r="I21" i="81"/>
  <c r="H21" i="81"/>
  <c r="D21" i="81"/>
  <c r="J19" i="81"/>
  <c r="J20" i="81"/>
  <c r="J18" i="81"/>
  <c r="F19" i="81"/>
  <c r="F20" i="81"/>
  <c r="F18" i="81"/>
  <c r="J21" i="81" l="1"/>
  <c r="H13" i="20" l="1"/>
  <c r="H10" i="20"/>
  <c r="H9" i="20"/>
  <c r="G10" i="20"/>
  <c r="F15" i="20"/>
  <c r="G13" i="20" s="1"/>
  <c r="D15" i="20"/>
  <c r="D12" i="20"/>
  <c r="H15" i="20" l="1"/>
  <c r="E9" i="20"/>
  <c r="E10" i="20"/>
  <c r="E11" i="20"/>
  <c r="G9" i="20"/>
  <c r="H12" i="20"/>
  <c r="E13" i="20"/>
  <c r="E15" i="20" s="1"/>
  <c r="D12" i="49"/>
  <c r="L13" i="46"/>
  <c r="E12" i="20" l="1"/>
  <c r="F24" i="82"/>
  <c r="F23" i="82"/>
  <c r="F22" i="82"/>
  <c r="J24" i="82"/>
  <c r="J23" i="82"/>
  <c r="J22" i="82"/>
  <c r="J17" i="82"/>
  <c r="J18" i="82"/>
  <c r="J19" i="82"/>
  <c r="J20" i="82"/>
  <c r="J16" i="82"/>
  <c r="I21" i="82"/>
  <c r="H21" i="82"/>
  <c r="E21" i="82"/>
  <c r="D21" i="82"/>
  <c r="F17" i="82"/>
  <c r="F18" i="82"/>
  <c r="F19" i="82"/>
  <c r="F20" i="82"/>
  <c r="F16" i="82"/>
  <c r="J11" i="82"/>
  <c r="J12" i="82"/>
  <c r="J13" i="82"/>
  <c r="J10" i="82"/>
  <c r="I14" i="82"/>
  <c r="H14" i="82"/>
  <c r="E14" i="82"/>
  <c r="D14" i="82"/>
  <c r="F11" i="82"/>
  <c r="F12" i="82"/>
  <c r="F13" i="82"/>
  <c r="F10" i="82"/>
  <c r="L18" i="81"/>
  <c r="L19" i="81"/>
  <c r="L20" i="81"/>
  <c r="L22" i="81"/>
  <c r="I16" i="81"/>
  <c r="I23" i="81" s="1"/>
  <c r="H16" i="81"/>
  <c r="H23" i="81" s="1"/>
  <c r="J11" i="81"/>
  <c r="J12" i="81"/>
  <c r="J13" i="81"/>
  <c r="J14" i="81"/>
  <c r="J15" i="81"/>
  <c r="J10" i="81"/>
  <c r="F11" i="81"/>
  <c r="F12" i="81"/>
  <c r="F13" i="81"/>
  <c r="F14" i="81"/>
  <c r="F15" i="81"/>
  <c r="F10" i="81"/>
  <c r="E21" i="81"/>
  <c r="F21" i="81"/>
  <c r="L21" i="81" s="1"/>
  <c r="E16" i="81"/>
  <c r="D16" i="81"/>
  <c r="D23" i="81" s="1"/>
  <c r="E25" i="82" l="1"/>
  <c r="L10" i="82"/>
  <c r="L13" i="82"/>
  <c r="D25" i="82"/>
  <c r="L12" i="81"/>
  <c r="L23" i="82"/>
  <c r="L14" i="81"/>
  <c r="J16" i="81"/>
  <c r="J23" i="81" s="1"/>
  <c r="F16" i="81"/>
  <c r="L15" i="81"/>
  <c r="L11" i="81"/>
  <c r="E23" i="81"/>
  <c r="L13" i="81"/>
  <c r="F21" i="82"/>
  <c r="L11" i="82"/>
  <c r="J14" i="82"/>
  <c r="L18" i="82"/>
  <c r="L16" i="82"/>
  <c r="L17" i="82"/>
  <c r="L19" i="82"/>
  <c r="L22" i="82"/>
  <c r="I25" i="82"/>
  <c r="F14" i="82"/>
  <c r="L20" i="82"/>
  <c r="J21" i="82"/>
  <c r="H25" i="82"/>
  <c r="L24" i="82"/>
  <c r="K11" i="81" l="1"/>
  <c r="K12" i="81"/>
  <c r="L16" i="81"/>
  <c r="F23" i="81"/>
  <c r="L21" i="82"/>
  <c r="F25" i="82"/>
  <c r="G19" i="82" s="1"/>
  <c r="K15" i="81"/>
  <c r="K22" i="81"/>
  <c r="K18" i="81"/>
  <c r="K21" i="81"/>
  <c r="K19" i="81"/>
  <c r="K20" i="81"/>
  <c r="K10" i="81"/>
  <c r="K13" i="81"/>
  <c r="K16" i="81"/>
  <c r="K14" i="81"/>
  <c r="L14" i="82"/>
  <c r="J25" i="82"/>
  <c r="K16" i="82" s="1"/>
  <c r="G11" i="81" l="1"/>
  <c r="G10" i="81"/>
  <c r="G19" i="81"/>
  <c r="G18" i="81"/>
  <c r="G21" i="81"/>
  <c r="G13" i="81"/>
  <c r="G22" i="81"/>
  <c r="L23" i="81"/>
  <c r="G20" i="81"/>
  <c r="G16" i="81"/>
  <c r="G14" i="81"/>
  <c r="G15" i="81"/>
  <c r="G20" i="82"/>
  <c r="G11" i="82"/>
  <c r="G10" i="82"/>
  <c r="G23" i="82"/>
  <c r="G13" i="82"/>
  <c r="G16" i="82"/>
  <c r="G21" i="82"/>
  <c r="G22" i="82"/>
  <c r="G18" i="82"/>
  <c r="G12" i="82"/>
  <c r="G17" i="82"/>
  <c r="G24" i="82"/>
  <c r="G14" i="82"/>
  <c r="K23" i="81"/>
  <c r="K24" i="82"/>
  <c r="K19" i="82"/>
  <c r="K13" i="82"/>
  <c r="K20" i="82"/>
  <c r="K22" i="82"/>
  <c r="K21" i="82"/>
  <c r="K18" i="82"/>
  <c r="K11" i="82"/>
  <c r="K17" i="82"/>
  <c r="K23" i="82"/>
  <c r="K10" i="82"/>
  <c r="L25" i="82"/>
  <c r="K12" i="82"/>
  <c r="G23" i="81" l="1"/>
  <c r="K14" i="82"/>
  <c r="K25" i="82" s="1"/>
  <c r="D11" i="34"/>
  <c r="J17" i="22" l="1"/>
  <c r="H21" i="15" l="1"/>
  <c r="H19" i="15"/>
  <c r="H22" i="15"/>
  <c r="H18" i="15"/>
  <c r="E9" i="18" l="1"/>
  <c r="D9" i="18"/>
  <c r="D11" i="11" l="1"/>
  <c r="F11" i="11"/>
  <c r="D8" i="11"/>
  <c r="F8" i="11"/>
  <c r="D10" i="10"/>
  <c r="J11" i="79"/>
  <c r="I11" i="79"/>
  <c r="H11" i="79"/>
  <c r="G11" i="79"/>
  <c r="D11" i="79"/>
  <c r="F11" i="79"/>
  <c r="E11" i="79"/>
  <c r="J9" i="23" l="1"/>
  <c r="J15" i="67" l="1"/>
  <c r="L11" i="79" l="1"/>
  <c r="K11" i="79"/>
  <c r="H11" i="58" l="1"/>
  <c r="O12" i="51"/>
  <c r="N12" i="51"/>
  <c r="I12" i="51"/>
  <c r="H12" i="51"/>
  <c r="O11" i="51"/>
  <c r="N11" i="51"/>
  <c r="I11" i="51"/>
  <c r="H11" i="51"/>
  <c r="O10" i="51"/>
  <c r="N10" i="51"/>
  <c r="I10" i="51"/>
  <c r="H10" i="51"/>
  <c r="M13" i="51"/>
  <c r="L13" i="51"/>
  <c r="K13" i="51"/>
  <c r="J13" i="51"/>
  <c r="G13" i="51"/>
  <c r="F13" i="51"/>
  <c r="E13" i="51"/>
  <c r="D13" i="51"/>
  <c r="H18" i="50"/>
  <c r="F17" i="50"/>
  <c r="D17" i="50"/>
  <c r="H16" i="50"/>
  <c r="H15" i="50"/>
  <c r="H14" i="50"/>
  <c r="F12" i="50"/>
  <c r="D12" i="50"/>
  <c r="H10" i="50"/>
  <c r="H9" i="50"/>
  <c r="F17" i="49"/>
  <c r="H16" i="49"/>
  <c r="H14" i="49"/>
  <c r="F12" i="49"/>
  <c r="H10" i="49"/>
  <c r="H9" i="49"/>
  <c r="I13" i="46"/>
  <c r="H13" i="46"/>
  <c r="G13" i="46"/>
  <c r="F13" i="46"/>
  <c r="K12" i="46"/>
  <c r="J12" i="46"/>
  <c r="K11" i="46"/>
  <c r="J11" i="46"/>
  <c r="K10" i="46"/>
  <c r="J10" i="46"/>
  <c r="K9" i="46"/>
  <c r="J9" i="46"/>
  <c r="F11" i="45"/>
  <c r="D11" i="45"/>
  <c r="H8" i="45"/>
  <c r="H7" i="45"/>
  <c r="F19" i="43"/>
  <c r="E19" i="43"/>
  <c r="D19" i="43"/>
  <c r="G18" i="43"/>
  <c r="G17" i="43"/>
  <c r="G16" i="43"/>
  <c r="G15" i="43"/>
  <c r="G12" i="43"/>
  <c r="G11" i="43"/>
  <c r="G10" i="43"/>
  <c r="G9" i="43"/>
  <c r="G8" i="43"/>
  <c r="D12" i="58"/>
  <c r="E9" i="58" s="1"/>
  <c r="H10" i="58"/>
  <c r="H9" i="58"/>
  <c r="F12" i="58"/>
  <c r="M11" i="46" l="1"/>
  <c r="F20" i="50"/>
  <c r="G19" i="50" s="1"/>
  <c r="D20" i="50"/>
  <c r="E19" i="50" s="1"/>
  <c r="M8" i="46"/>
  <c r="F19" i="49"/>
  <c r="G16" i="49" s="1"/>
  <c r="M9" i="46"/>
  <c r="M10" i="46"/>
  <c r="H17" i="50"/>
  <c r="H12" i="50"/>
  <c r="K13" i="46"/>
  <c r="J13" i="46"/>
  <c r="M12" i="46"/>
  <c r="G19" i="43"/>
  <c r="H18" i="43" s="1"/>
  <c r="G13" i="43"/>
  <c r="H11" i="43" s="1"/>
  <c r="N9" i="51"/>
  <c r="N13" i="51" s="1"/>
  <c r="O9" i="51"/>
  <c r="O13" i="51" s="1"/>
  <c r="H9" i="51"/>
  <c r="H13" i="51" s="1"/>
  <c r="I9" i="51"/>
  <c r="I13" i="51" s="1"/>
  <c r="H11" i="49"/>
  <c r="D17" i="49"/>
  <c r="D19" i="49" s="1"/>
  <c r="H12" i="49"/>
  <c r="G8" i="45"/>
  <c r="G9" i="45"/>
  <c r="H11" i="45"/>
  <c r="G7" i="45"/>
  <c r="E7" i="45"/>
  <c r="E8" i="45"/>
  <c r="E9" i="45"/>
  <c r="H10" i="45"/>
  <c r="E10" i="45"/>
  <c r="G10" i="45"/>
  <c r="G10" i="58"/>
  <c r="G11" i="58"/>
  <c r="H12" i="58"/>
  <c r="G9" i="58"/>
  <c r="G8" i="58"/>
  <c r="E11" i="58"/>
  <c r="E10" i="58"/>
  <c r="E8" i="58"/>
  <c r="J31" i="35"/>
  <c r="F31" i="35"/>
  <c r="H9" i="43" l="1"/>
  <c r="H10" i="43"/>
  <c r="E15" i="50"/>
  <c r="E11" i="50"/>
  <c r="E10" i="50"/>
  <c r="E18" i="50"/>
  <c r="E16" i="50"/>
  <c r="E14" i="50"/>
  <c r="E17" i="50"/>
  <c r="E12" i="50"/>
  <c r="E9" i="50"/>
  <c r="G18" i="49"/>
  <c r="H19" i="49"/>
  <c r="E10" i="49"/>
  <c r="E9" i="49"/>
  <c r="G11" i="45"/>
  <c r="H8" i="43"/>
  <c r="G17" i="49"/>
  <c r="G11" i="49"/>
  <c r="G14" i="49"/>
  <c r="M13" i="46"/>
  <c r="E12" i="58"/>
  <c r="G9" i="49"/>
  <c r="G12" i="49"/>
  <c r="G10" i="49"/>
  <c r="G15" i="49"/>
  <c r="G12" i="58"/>
  <c r="G9" i="50"/>
  <c r="G16" i="50"/>
  <c r="G17" i="50"/>
  <c r="G11" i="50"/>
  <c r="G15" i="50"/>
  <c r="G10" i="50"/>
  <c r="G14" i="50"/>
  <c r="G18" i="50"/>
  <c r="G12" i="50"/>
  <c r="H15" i="43"/>
  <c r="H16" i="43"/>
  <c r="H17" i="43"/>
  <c r="H12" i="43"/>
  <c r="H20" i="50"/>
  <c r="E14" i="49"/>
  <c r="E18" i="49"/>
  <c r="E15" i="49"/>
  <c r="E12" i="49"/>
  <c r="E11" i="49"/>
  <c r="E17" i="49"/>
  <c r="H17" i="49"/>
  <c r="E16" i="49"/>
  <c r="E11" i="45"/>
  <c r="H13" i="43" l="1"/>
  <c r="E20" i="50"/>
  <c r="G19" i="49"/>
  <c r="G20" i="50"/>
  <c r="H19" i="43"/>
  <c r="E19" i="49"/>
  <c r="M10" i="35"/>
  <c r="L10" i="35"/>
  <c r="G9" i="34"/>
  <c r="H9" i="34"/>
  <c r="H7" i="31"/>
  <c r="H9" i="29"/>
  <c r="L9" i="23" l="1"/>
  <c r="K9" i="23"/>
  <c r="J8" i="68"/>
  <c r="K8" i="16"/>
  <c r="J8" i="16"/>
  <c r="K9" i="14"/>
  <c r="H9" i="13"/>
  <c r="K9" i="10" l="1"/>
  <c r="J9" i="10"/>
  <c r="K8" i="9"/>
  <c r="J8" i="9"/>
  <c r="K9" i="6"/>
  <c r="K8" i="4"/>
  <c r="H10" i="27" l="1"/>
  <c r="I18" i="36" l="1"/>
  <c r="H18" i="36"/>
  <c r="J24" i="36"/>
  <c r="F24" i="36"/>
  <c r="E23" i="36"/>
  <c r="D23" i="36"/>
  <c r="J22" i="36"/>
  <c r="F22" i="36"/>
  <c r="J21" i="36"/>
  <c r="F21" i="36"/>
  <c r="J20" i="36"/>
  <c r="F20" i="36"/>
  <c r="F17" i="36"/>
  <c r="F16" i="36"/>
  <c r="F15" i="36"/>
  <c r="F14" i="36"/>
  <c r="E13" i="36"/>
  <c r="E18" i="36" s="1"/>
  <c r="D13" i="36"/>
  <c r="D18" i="36" s="1"/>
  <c r="J12" i="36"/>
  <c r="F12" i="36"/>
  <c r="J11" i="36"/>
  <c r="F11" i="36"/>
  <c r="J10" i="36"/>
  <c r="F10" i="36"/>
  <c r="F9" i="36"/>
  <c r="H11" i="57"/>
  <c r="H10" i="57"/>
  <c r="H9" i="57"/>
  <c r="H8" i="57"/>
  <c r="L9" i="36" l="1"/>
  <c r="L15" i="36"/>
  <c r="L24" i="36"/>
  <c r="J23" i="36"/>
  <c r="K22" i="36" s="1"/>
  <c r="J13" i="36"/>
  <c r="J18" i="36" s="1"/>
  <c r="K9" i="36" s="1"/>
  <c r="L12" i="36"/>
  <c r="L14" i="36"/>
  <c r="L21" i="36"/>
  <c r="L20" i="36"/>
  <c r="L10" i="36"/>
  <c r="L16" i="36"/>
  <c r="F23" i="36"/>
  <c r="L11" i="36"/>
  <c r="F13" i="36"/>
  <c r="L17" i="36"/>
  <c r="L22" i="36"/>
  <c r="D12" i="57"/>
  <c r="F12" i="57"/>
  <c r="K20" i="36" l="1"/>
  <c r="K21" i="36"/>
  <c r="K14" i="36"/>
  <c r="K13" i="36"/>
  <c r="G20" i="36"/>
  <c r="G22" i="36"/>
  <c r="K10" i="36"/>
  <c r="K15" i="36"/>
  <c r="L13" i="36"/>
  <c r="K17" i="36"/>
  <c r="K11" i="36"/>
  <c r="L23" i="36"/>
  <c r="G21" i="36"/>
  <c r="K12" i="36"/>
  <c r="F18" i="36"/>
  <c r="G13" i="36" s="1"/>
  <c r="K16" i="36"/>
  <c r="H12" i="57"/>
  <c r="G10" i="57"/>
  <c r="G9" i="57"/>
  <c r="E9" i="57"/>
  <c r="E10" i="57"/>
  <c r="E11" i="57"/>
  <c r="E8" i="57"/>
  <c r="G8" i="57"/>
  <c r="G11" i="57"/>
  <c r="K23" i="36" l="1"/>
  <c r="G23" i="36"/>
  <c r="G12" i="57"/>
  <c r="K18" i="36"/>
  <c r="G15" i="36"/>
  <c r="G9" i="36"/>
  <c r="G12" i="36"/>
  <c r="G16" i="36"/>
  <c r="G17" i="36"/>
  <c r="G11" i="36"/>
  <c r="G10" i="36"/>
  <c r="G14" i="36"/>
  <c r="L18" i="36"/>
  <c r="G18" i="36" l="1"/>
  <c r="M15" i="41"/>
  <c r="L15" i="41"/>
  <c r="I15" i="41"/>
  <c r="H15" i="41"/>
  <c r="E15" i="41"/>
  <c r="F13" i="41" s="1"/>
  <c r="N14" i="41"/>
  <c r="N13" i="41"/>
  <c r="N12" i="41"/>
  <c r="N11" i="41"/>
  <c r="N10" i="41"/>
  <c r="N9" i="41"/>
  <c r="F22" i="40"/>
  <c r="E22" i="40"/>
  <c r="D22" i="40"/>
  <c r="G21" i="40"/>
  <c r="G20" i="40"/>
  <c r="G19" i="40"/>
  <c r="G18" i="40"/>
  <c r="G17" i="40"/>
  <c r="G16" i="40"/>
  <c r="F14" i="40"/>
  <c r="E14" i="40"/>
  <c r="D14" i="40"/>
  <c r="G13" i="40"/>
  <c r="G12" i="40"/>
  <c r="G11" i="40"/>
  <c r="G10" i="40"/>
  <c r="G9" i="40"/>
  <c r="N15" i="41" l="1"/>
  <c r="E23" i="40"/>
  <c r="G22" i="40"/>
  <c r="H21" i="40" s="1"/>
  <c r="F23" i="40"/>
  <c r="G14" i="40"/>
  <c r="H13" i="40" s="1"/>
  <c r="D23" i="40"/>
  <c r="F10" i="41"/>
  <c r="F14" i="41"/>
  <c r="F12" i="41"/>
  <c r="F9" i="41"/>
  <c r="F11" i="41"/>
  <c r="H16" i="40" l="1"/>
  <c r="H18" i="40"/>
  <c r="H17" i="40"/>
  <c r="H19" i="40"/>
  <c r="H20" i="40"/>
  <c r="H12" i="40"/>
  <c r="H10" i="40"/>
  <c r="H9" i="40"/>
  <c r="G23" i="40"/>
  <c r="H11" i="40"/>
  <c r="F15" i="41"/>
  <c r="H22" i="40" l="1"/>
  <c r="H14" i="40"/>
  <c r="H10" i="39"/>
  <c r="G10" i="39"/>
  <c r="E10" i="39"/>
  <c r="D10" i="39"/>
  <c r="I9" i="39"/>
  <c r="F9" i="39"/>
  <c r="I8" i="39"/>
  <c r="F8" i="39"/>
  <c r="F10" i="39" l="1"/>
  <c r="J8" i="39"/>
  <c r="J9" i="39"/>
  <c r="I10" i="39"/>
  <c r="J10" i="39" s="1"/>
  <c r="K21" i="69" l="1"/>
  <c r="K20" i="69"/>
  <c r="K19" i="69"/>
  <c r="L9" i="67" l="1"/>
  <c r="L10" i="67"/>
  <c r="L13" i="67"/>
  <c r="L14" i="67"/>
  <c r="L8" i="67"/>
  <c r="I9" i="67"/>
  <c r="I10" i="67"/>
  <c r="I13" i="67"/>
  <c r="I14" i="67"/>
  <c r="I8" i="67"/>
  <c r="F9" i="67"/>
  <c r="F10" i="67"/>
  <c r="F12" i="67"/>
  <c r="F13" i="67"/>
  <c r="F14" i="67"/>
  <c r="F8" i="67"/>
  <c r="L10" i="69"/>
  <c r="L11" i="69"/>
  <c r="L14" i="69"/>
  <c r="L15" i="69"/>
  <c r="L16" i="69"/>
  <c r="L9" i="69"/>
  <c r="I10" i="69"/>
  <c r="I11" i="69"/>
  <c r="I14" i="69"/>
  <c r="I15" i="69"/>
  <c r="I16" i="69"/>
  <c r="I9" i="69"/>
  <c r="F15" i="69"/>
  <c r="F16" i="69"/>
  <c r="F14" i="69"/>
  <c r="F10" i="69"/>
  <c r="F11" i="69"/>
  <c r="F9" i="69"/>
  <c r="L14" i="22"/>
  <c r="L15" i="22"/>
  <c r="L16" i="22"/>
  <c r="L13" i="22"/>
  <c r="L9" i="22"/>
  <c r="L10" i="22"/>
  <c r="L11" i="22"/>
  <c r="L8" i="22"/>
  <c r="I9" i="22"/>
  <c r="I10" i="22"/>
  <c r="I11" i="22"/>
  <c r="I13" i="22"/>
  <c r="I14" i="22"/>
  <c r="I15" i="22"/>
  <c r="I16" i="22"/>
  <c r="I8" i="22"/>
  <c r="F14" i="22"/>
  <c r="F15" i="22"/>
  <c r="F16" i="22"/>
  <c r="F13" i="22"/>
  <c r="F10" i="22"/>
  <c r="F11" i="22"/>
  <c r="F9" i="22"/>
  <c r="F8" i="22"/>
  <c r="F9" i="54"/>
  <c r="E9" i="54"/>
  <c r="D9" i="54"/>
  <c r="J10" i="14"/>
  <c r="J9" i="14"/>
  <c r="G9" i="13"/>
  <c r="G10" i="13"/>
  <c r="J9" i="6"/>
  <c r="J8" i="4"/>
  <c r="G18" i="34" l="1"/>
  <c r="G17" i="34"/>
  <c r="K8" i="32"/>
  <c r="J8" i="32"/>
  <c r="H8" i="31"/>
  <c r="E9" i="31"/>
  <c r="G8" i="31"/>
  <c r="G7" i="31"/>
  <c r="F9" i="31"/>
  <c r="E19" i="30"/>
  <c r="F19" i="30"/>
  <c r="E18" i="30"/>
  <c r="F18" i="30"/>
  <c r="E17" i="30"/>
  <c r="F17" i="30"/>
  <c r="E16" i="30"/>
  <c r="F16" i="30"/>
  <c r="D19" i="30"/>
  <c r="D18" i="30"/>
  <c r="D17" i="30"/>
  <c r="H9" i="28"/>
  <c r="H9" i="31" l="1"/>
  <c r="K12" i="69"/>
  <c r="K17" i="69"/>
  <c r="K22" i="69"/>
  <c r="G12" i="69"/>
  <c r="G17" i="69"/>
  <c r="G19" i="69"/>
  <c r="G20" i="69"/>
  <c r="G21" i="69"/>
  <c r="E12" i="69"/>
  <c r="E17" i="69"/>
  <c r="E19" i="69"/>
  <c r="E20" i="69"/>
  <c r="E21" i="69"/>
  <c r="H12" i="69"/>
  <c r="I12" i="69" s="1"/>
  <c r="J12" i="69"/>
  <c r="H17" i="69"/>
  <c r="J17" i="69"/>
  <c r="H19" i="69"/>
  <c r="I19" i="69" s="1"/>
  <c r="J19" i="69"/>
  <c r="L19" i="69" s="1"/>
  <c r="H20" i="69"/>
  <c r="J20" i="69"/>
  <c r="L20" i="69" s="1"/>
  <c r="H21" i="69"/>
  <c r="I21" i="69" s="1"/>
  <c r="J21" i="69"/>
  <c r="L21" i="69" s="1"/>
  <c r="K9" i="68"/>
  <c r="K12" i="68"/>
  <c r="K13" i="68"/>
  <c r="K14" i="68"/>
  <c r="D21" i="69"/>
  <c r="D20" i="69"/>
  <c r="D19" i="69"/>
  <c r="D17" i="69"/>
  <c r="D12" i="69"/>
  <c r="E22" i="69" l="1"/>
  <c r="I17" i="69"/>
  <c r="G22" i="69"/>
  <c r="I20" i="69"/>
  <c r="D22" i="69"/>
  <c r="F22" i="69" s="1"/>
  <c r="L17" i="69"/>
  <c r="L12" i="69"/>
  <c r="F17" i="69"/>
  <c r="F21" i="69"/>
  <c r="F12" i="69"/>
  <c r="F20" i="69"/>
  <c r="F19" i="69"/>
  <c r="H22" i="69"/>
  <c r="J22" i="69"/>
  <c r="L22" i="69" s="1"/>
  <c r="K8" i="68"/>
  <c r="J9" i="68"/>
  <c r="J10" i="68"/>
  <c r="J11" i="68"/>
  <c r="J12" i="68"/>
  <c r="J13" i="68"/>
  <c r="J14" i="68"/>
  <c r="H15" i="68"/>
  <c r="F15" i="68"/>
  <c r="G12" i="68" s="1"/>
  <c r="D15" i="68"/>
  <c r="E11" i="68" s="1"/>
  <c r="I22" i="69" l="1"/>
  <c r="G13" i="68"/>
  <c r="G9" i="68"/>
  <c r="K15" i="68"/>
  <c r="G14" i="68"/>
  <c r="E10" i="68"/>
  <c r="G11" i="68"/>
  <c r="J15" i="68"/>
  <c r="E9" i="68"/>
  <c r="E14" i="68"/>
  <c r="E13" i="68"/>
  <c r="G8" i="68"/>
  <c r="G10" i="68"/>
  <c r="E12" i="68"/>
  <c r="E8" i="68"/>
  <c r="I13" i="68"/>
  <c r="I11" i="68"/>
  <c r="I8" i="68"/>
  <c r="I10" i="68"/>
  <c r="I14" i="68"/>
  <c r="I9" i="68"/>
  <c r="I12" i="68"/>
  <c r="K17" i="22"/>
  <c r="H17" i="22"/>
  <c r="G17" i="22"/>
  <c r="H11" i="67"/>
  <c r="G11" i="67"/>
  <c r="E11" i="67"/>
  <c r="D11" i="67"/>
  <c r="K11" i="67"/>
  <c r="E17" i="22"/>
  <c r="D17" i="22"/>
  <c r="E15" i="67"/>
  <c r="D15" i="67"/>
  <c r="G15" i="68" l="1"/>
  <c r="E15" i="68"/>
  <c r="I11" i="67"/>
  <c r="D16" i="67"/>
  <c r="F11" i="67"/>
  <c r="F15" i="67"/>
  <c r="E16" i="67"/>
  <c r="L17" i="22"/>
  <c r="I17" i="22"/>
  <c r="F17" i="22"/>
  <c r="I15" i="68"/>
  <c r="H15" i="67"/>
  <c r="G15" i="67"/>
  <c r="G16" i="67" s="1"/>
  <c r="J11" i="67"/>
  <c r="K15" i="67"/>
  <c r="K16" i="67" l="1"/>
  <c r="F16" i="67"/>
  <c r="L15" i="67"/>
  <c r="I15" i="67"/>
  <c r="H16" i="67"/>
  <c r="I16" i="67" s="1"/>
  <c r="J16" i="67"/>
  <c r="L11" i="67"/>
  <c r="K12" i="22"/>
  <c r="K18" i="22" s="1"/>
  <c r="J12" i="22"/>
  <c r="H12" i="22"/>
  <c r="G12" i="22"/>
  <c r="G18" i="22" s="1"/>
  <c r="E12" i="22"/>
  <c r="D12" i="22"/>
  <c r="D18" i="22" s="1"/>
  <c r="L16" i="67" l="1"/>
  <c r="I12" i="22"/>
  <c r="L12" i="22"/>
  <c r="E18" i="22"/>
  <c r="F18" i="22" s="1"/>
  <c r="F12" i="22"/>
  <c r="H18" i="22"/>
  <c r="I18" i="22" s="1"/>
  <c r="J18" i="22"/>
  <c r="L18" i="22" s="1"/>
  <c r="H12" i="16" l="1"/>
  <c r="I10" i="16" l="1"/>
  <c r="I11" i="16"/>
  <c r="I8" i="16"/>
  <c r="E11" i="13"/>
  <c r="K8" i="11"/>
  <c r="H10" i="10"/>
  <c r="D14" i="6"/>
  <c r="F14" i="6"/>
  <c r="H14" i="6"/>
  <c r="I12" i="16" l="1"/>
  <c r="K10" i="16"/>
  <c r="K11" i="16"/>
  <c r="J10" i="16"/>
  <c r="J11" i="16"/>
  <c r="H10" i="15"/>
  <c r="H11" i="15"/>
  <c r="H12" i="15"/>
  <c r="H14" i="15"/>
  <c r="H17" i="15"/>
  <c r="F25" i="15"/>
  <c r="F9" i="15"/>
  <c r="F8" i="15" l="1"/>
  <c r="F7" i="15" s="1"/>
  <c r="E25" i="15"/>
  <c r="D25" i="15"/>
  <c r="E9" i="15"/>
  <c r="H9" i="15" s="1"/>
  <c r="D9" i="15"/>
  <c r="D8" i="15" s="1"/>
  <c r="D7" i="15" l="1"/>
  <c r="E8" i="15"/>
  <c r="G9" i="15"/>
  <c r="G10" i="15"/>
  <c r="G11" i="15"/>
  <c r="G12" i="15"/>
  <c r="G14" i="15"/>
  <c r="G15" i="15"/>
  <c r="G16" i="15"/>
  <c r="G17" i="15"/>
  <c r="G18" i="15"/>
  <c r="G19" i="15"/>
  <c r="G21" i="15"/>
  <c r="G22" i="15"/>
  <c r="G25" i="15"/>
  <c r="G26" i="15"/>
  <c r="G27" i="15"/>
  <c r="F10" i="10"/>
  <c r="E7" i="15" l="1"/>
  <c r="H7" i="15" s="1"/>
  <c r="H8" i="15"/>
  <c r="G8" i="15"/>
  <c r="D9" i="31"/>
  <c r="G9" i="31" s="1"/>
  <c r="G7" i="15" l="1"/>
  <c r="D31" i="35"/>
  <c r="D29" i="34"/>
  <c r="D31" i="34" s="1"/>
  <c r="E29" i="34"/>
  <c r="E31" i="34" s="1"/>
  <c r="D27" i="34"/>
  <c r="E27" i="34"/>
  <c r="G26" i="34"/>
  <c r="G25" i="34"/>
  <c r="D21" i="34"/>
  <c r="D23" i="34" s="1"/>
  <c r="E21" i="34"/>
  <c r="E23" i="34" s="1"/>
  <c r="D19" i="34"/>
  <c r="E19" i="34"/>
  <c r="G10" i="34"/>
  <c r="D13" i="34"/>
  <c r="D15" i="34" s="1"/>
  <c r="E13" i="34"/>
  <c r="E15" i="34" s="1"/>
  <c r="E11" i="34"/>
  <c r="F14" i="32"/>
  <c r="F11" i="32"/>
  <c r="D14" i="32"/>
  <c r="D11" i="32"/>
  <c r="H16" i="29"/>
  <c r="I10" i="27"/>
  <c r="F12" i="16"/>
  <c r="G13" i="54"/>
  <c r="G9" i="54"/>
  <c r="G10" i="54"/>
  <c r="G11" i="54"/>
  <c r="G8" i="54"/>
  <c r="F11" i="14"/>
  <c r="G10" i="14" s="1"/>
  <c r="D11" i="14"/>
  <c r="E10" i="14" s="1"/>
  <c r="D11" i="13"/>
  <c r="G11" i="13" s="1"/>
  <c r="J14" i="12"/>
  <c r="J13" i="12"/>
  <c r="J12" i="12"/>
  <c r="J11" i="12"/>
  <c r="J10" i="12"/>
  <c r="J9" i="12"/>
  <c r="J8" i="12"/>
  <c r="J11" i="11"/>
  <c r="J9" i="11"/>
  <c r="J10" i="11"/>
  <c r="J13" i="11"/>
  <c r="J8" i="11"/>
  <c r="J11" i="10"/>
  <c r="J12" i="10"/>
  <c r="J13" i="10"/>
  <c r="J10" i="10"/>
  <c r="J9" i="9"/>
  <c r="J10" i="9"/>
  <c r="J11" i="9"/>
  <c r="J12" i="9"/>
  <c r="F13" i="9"/>
  <c r="G12" i="9" s="1"/>
  <c r="D13" i="9"/>
  <c r="E10" i="9" s="1"/>
  <c r="D10" i="7"/>
  <c r="D15" i="32" l="1"/>
  <c r="E12" i="32" s="1"/>
  <c r="F15" i="32"/>
  <c r="G8" i="32" s="1"/>
  <c r="E11" i="32"/>
  <c r="K12" i="16"/>
  <c r="J11" i="14"/>
  <c r="E8" i="9"/>
  <c r="J13" i="9"/>
  <c r="E10" i="32"/>
  <c r="E8" i="32"/>
  <c r="E13" i="32"/>
  <c r="E9" i="32"/>
  <c r="E9" i="14"/>
  <c r="E11" i="14" s="1"/>
  <c r="G9" i="14"/>
  <c r="G11" i="14" s="1"/>
  <c r="E12" i="9"/>
  <c r="G10" i="9"/>
  <c r="E9" i="9"/>
  <c r="G9" i="9"/>
  <c r="G8" i="9"/>
  <c r="E11" i="9"/>
  <c r="G11" i="9"/>
  <c r="E14" i="32" l="1"/>
  <c r="E15" i="32" s="1"/>
  <c r="E13" i="9"/>
  <c r="G13" i="9"/>
  <c r="G11" i="32"/>
  <c r="G10" i="32"/>
  <c r="G14" i="32"/>
  <c r="G12" i="32"/>
  <c r="G13" i="32"/>
  <c r="G9" i="32"/>
  <c r="G15" i="32" l="1"/>
  <c r="F15" i="12" l="1"/>
  <c r="D15" i="12"/>
  <c r="E9" i="12" s="1"/>
  <c r="F14" i="11"/>
  <c r="D14" i="11"/>
  <c r="F14" i="10"/>
  <c r="D14" i="10"/>
  <c r="J14" i="10" l="1"/>
  <c r="J15" i="12"/>
  <c r="E8" i="12"/>
  <c r="E12" i="12"/>
  <c r="E11" i="12"/>
  <c r="G12" i="12"/>
  <c r="G8" i="12"/>
  <c r="G11" i="12"/>
  <c r="E14" i="12"/>
  <c r="E10" i="12"/>
  <c r="G14" i="12"/>
  <c r="G10" i="12"/>
  <c r="E13" i="12"/>
  <c r="G13" i="12"/>
  <c r="G9" i="12"/>
  <c r="J14" i="11"/>
  <c r="E12" i="10"/>
  <c r="E9" i="10"/>
  <c r="E13" i="10"/>
  <c r="E10" i="10"/>
  <c r="E11" i="10"/>
  <c r="D12" i="8"/>
  <c r="G12" i="8"/>
  <c r="F12" i="8"/>
  <c r="I12" i="8"/>
  <c r="L12" i="8"/>
  <c r="J10" i="7"/>
  <c r="G10" i="7"/>
  <c r="M9" i="7"/>
  <c r="H10" i="7"/>
  <c r="E10" i="7"/>
  <c r="J21" i="6"/>
  <c r="J22" i="6"/>
  <c r="J24" i="6"/>
  <c r="J19" i="6"/>
  <c r="D25" i="6"/>
  <c r="F25" i="6"/>
  <c r="J10" i="6"/>
  <c r="J11" i="6"/>
  <c r="J12" i="6"/>
  <c r="J13" i="6"/>
  <c r="J14" i="6"/>
  <c r="J15" i="6"/>
  <c r="J16" i="6"/>
  <c r="D17" i="6"/>
  <c r="F17" i="6"/>
  <c r="G12" i="6" s="1"/>
  <c r="J9" i="4"/>
  <c r="J10" i="4"/>
  <c r="J11" i="4"/>
  <c r="F12" i="4"/>
  <c r="D12" i="4"/>
  <c r="G8" i="4" l="1"/>
  <c r="G11" i="4"/>
  <c r="G9" i="4"/>
  <c r="G10" i="4"/>
  <c r="E11" i="8"/>
  <c r="E10" i="8"/>
  <c r="E9" i="8"/>
  <c r="E8" i="8"/>
  <c r="E15" i="12"/>
  <c r="J17" i="6"/>
  <c r="G15" i="12"/>
  <c r="E14" i="10"/>
  <c r="H10" i="8"/>
  <c r="H11" i="8"/>
  <c r="H9" i="8"/>
  <c r="H8" i="8"/>
  <c r="F9" i="7"/>
  <c r="F8" i="7"/>
  <c r="I9" i="7"/>
  <c r="I8" i="7"/>
  <c r="M10" i="7"/>
  <c r="J25" i="6"/>
  <c r="G20" i="6"/>
  <c r="G19" i="6"/>
  <c r="G21" i="6"/>
  <c r="G22" i="6"/>
  <c r="G24" i="6"/>
  <c r="E20" i="6"/>
  <c r="E24" i="6"/>
  <c r="E21" i="6"/>
  <c r="E19" i="6"/>
  <c r="E22" i="6"/>
  <c r="G16" i="6"/>
  <c r="G11" i="6"/>
  <c r="G13" i="6"/>
  <c r="G9" i="6"/>
  <c r="G14" i="6"/>
  <c r="G10" i="6"/>
  <c r="G15" i="6"/>
  <c r="E13" i="6"/>
  <c r="E10" i="6"/>
  <c r="E14" i="6"/>
  <c r="E16" i="6"/>
  <c r="E11" i="6"/>
  <c r="E15" i="6"/>
  <c r="E9" i="6"/>
  <c r="E12" i="6"/>
  <c r="J12" i="4"/>
  <c r="E11" i="4"/>
  <c r="E9" i="4"/>
  <c r="E8" i="4"/>
  <c r="E10" i="4"/>
  <c r="I10" i="7" l="1"/>
  <c r="E12" i="8"/>
  <c r="F10" i="7"/>
  <c r="E12" i="4"/>
  <c r="H12" i="8"/>
  <c r="G25" i="6"/>
  <c r="E25" i="6"/>
  <c r="G17" i="6"/>
  <c r="E17" i="6"/>
  <c r="G12" i="4"/>
  <c r="H25" i="6" l="1"/>
  <c r="F16" i="23" l="1"/>
  <c r="E16" i="23"/>
  <c r="D16" i="23"/>
  <c r="D12" i="16" l="1"/>
  <c r="J12" i="16" s="1"/>
  <c r="E9" i="16" l="1"/>
  <c r="E10" i="16"/>
  <c r="E11" i="16"/>
  <c r="E8" i="16"/>
  <c r="E12" i="16" l="1"/>
  <c r="F21" i="35"/>
  <c r="F15" i="35"/>
  <c r="D21" i="35"/>
  <c r="D15" i="35"/>
  <c r="G14" i="35" l="1"/>
  <c r="G11" i="35"/>
  <c r="G10" i="35"/>
  <c r="F26" i="35"/>
  <c r="G13" i="35"/>
  <c r="G12" i="35"/>
  <c r="E11" i="35"/>
  <c r="E10" i="35"/>
  <c r="E12" i="35"/>
  <c r="E14" i="35"/>
  <c r="D26" i="35"/>
  <c r="E13" i="35"/>
  <c r="E17" i="35"/>
  <c r="E18" i="35"/>
  <c r="E19" i="35"/>
  <c r="E20" i="35"/>
  <c r="G17" i="35"/>
  <c r="G18" i="35"/>
  <c r="G20" i="35"/>
  <c r="G19" i="35"/>
  <c r="G15" i="35" l="1"/>
  <c r="G21" i="35"/>
  <c r="E15" i="35"/>
  <c r="E21" i="35"/>
  <c r="G10" i="10"/>
  <c r="G11" i="10"/>
  <c r="G12" i="10"/>
  <c r="G13" i="10"/>
  <c r="G9" i="10"/>
  <c r="G9" i="11"/>
  <c r="G10" i="11"/>
  <c r="G12" i="11"/>
  <c r="G13" i="11"/>
  <c r="E9" i="11"/>
  <c r="E10" i="11"/>
  <c r="E12" i="11"/>
  <c r="E13" i="11"/>
  <c r="H13" i="9"/>
  <c r="I10" i="9" s="1"/>
  <c r="G14" i="10" l="1"/>
  <c r="E11" i="11"/>
  <c r="G8" i="11"/>
  <c r="G11" i="11"/>
  <c r="G14" i="11" s="1"/>
  <c r="E8" i="11"/>
  <c r="I11" i="9"/>
  <c r="I8" i="9"/>
  <c r="I12" i="9"/>
  <c r="I9" i="9"/>
  <c r="J12" i="8"/>
  <c r="K9" i="8" s="1"/>
  <c r="N9" i="7"/>
  <c r="H12" i="4"/>
  <c r="K10" i="7"/>
  <c r="E14" i="11" l="1"/>
  <c r="I13" i="9"/>
  <c r="L9" i="7"/>
  <c r="L8" i="7"/>
  <c r="N10" i="7"/>
  <c r="I8" i="4"/>
  <c r="I9" i="4"/>
  <c r="I10" i="4"/>
  <c r="I11" i="4"/>
  <c r="K11" i="8"/>
  <c r="K10" i="8"/>
  <c r="K8" i="8"/>
  <c r="K25" i="6"/>
  <c r="K21" i="6"/>
  <c r="K22" i="6"/>
  <c r="K24" i="6"/>
  <c r="K19" i="6"/>
  <c r="I20" i="6"/>
  <c r="I21" i="6"/>
  <c r="I22" i="6"/>
  <c r="I24" i="6"/>
  <c r="I19" i="6"/>
  <c r="K10" i="6"/>
  <c r="K11" i="6"/>
  <c r="K12" i="6"/>
  <c r="K13" i="6"/>
  <c r="K15" i="6"/>
  <c r="K16" i="6"/>
  <c r="I12" i="6"/>
  <c r="K12" i="8" l="1"/>
  <c r="L10" i="7"/>
  <c r="K14" i="6"/>
  <c r="I25" i="6"/>
  <c r="I12" i="4"/>
  <c r="I15" i="6"/>
  <c r="I11" i="6"/>
  <c r="I13" i="6"/>
  <c r="K17" i="6"/>
  <c r="I14" i="6"/>
  <c r="I10" i="6"/>
  <c r="I9" i="6"/>
  <c r="I16" i="6"/>
  <c r="K9" i="4"/>
  <c r="K10" i="4"/>
  <c r="K11" i="4"/>
  <c r="K12" i="4"/>
  <c r="I17" i="6" l="1"/>
  <c r="M18" i="35" l="1"/>
  <c r="M19" i="35"/>
  <c r="M20" i="35"/>
  <c r="M17" i="35"/>
  <c r="L18" i="35"/>
  <c r="L19" i="35"/>
  <c r="L17" i="35"/>
  <c r="M11" i="35"/>
  <c r="M12" i="35"/>
  <c r="M13" i="35"/>
  <c r="M14" i="35"/>
  <c r="L11" i="35"/>
  <c r="L12" i="35"/>
  <c r="L13" i="35"/>
  <c r="L14" i="35"/>
  <c r="J21" i="35"/>
  <c r="J15" i="35"/>
  <c r="H21" i="35"/>
  <c r="I20" i="35" s="1"/>
  <c r="H15" i="35"/>
  <c r="I13" i="35" s="1"/>
  <c r="H10" i="34"/>
  <c r="H17" i="34"/>
  <c r="H18" i="34"/>
  <c r="H25" i="34"/>
  <c r="H26" i="34"/>
  <c r="F29" i="34"/>
  <c r="F31" i="34" s="1"/>
  <c r="F27" i="34"/>
  <c r="F21" i="34"/>
  <c r="F23" i="34" s="1"/>
  <c r="F19" i="34"/>
  <c r="F13" i="34"/>
  <c r="F15" i="34" s="1"/>
  <c r="F11" i="34"/>
  <c r="K9" i="32"/>
  <c r="K10" i="32"/>
  <c r="K12" i="32"/>
  <c r="K13" i="32"/>
  <c r="J9" i="32"/>
  <c r="J10" i="32"/>
  <c r="J11" i="32"/>
  <c r="J12" i="32"/>
  <c r="J13" i="32"/>
  <c r="J14" i="32"/>
  <c r="J15" i="32"/>
  <c r="H11" i="32"/>
  <c r="H14" i="32"/>
  <c r="K14" i="32" s="1"/>
  <c r="H10" i="29"/>
  <c r="H11" i="29"/>
  <c r="H14" i="29"/>
  <c r="H15" i="29"/>
  <c r="H17" i="29"/>
  <c r="H18" i="29"/>
  <c r="F19" i="29"/>
  <c r="D19" i="29"/>
  <c r="F12" i="29"/>
  <c r="D12" i="29"/>
  <c r="H10" i="28"/>
  <c r="H11" i="28"/>
  <c r="H14" i="28"/>
  <c r="H15" i="28"/>
  <c r="H16" i="28"/>
  <c r="F17" i="28"/>
  <c r="D17" i="28"/>
  <c r="F12" i="28"/>
  <c r="D12" i="28"/>
  <c r="H26" i="35" l="1"/>
  <c r="L26" i="35" s="1"/>
  <c r="J26" i="35"/>
  <c r="M26" i="35" s="1"/>
  <c r="H15" i="32"/>
  <c r="I10" i="35"/>
  <c r="K19" i="35"/>
  <c r="K13" i="35"/>
  <c r="F20" i="29"/>
  <c r="M21" i="35"/>
  <c r="H17" i="28"/>
  <c r="H12" i="28"/>
  <c r="I17" i="35"/>
  <c r="I18" i="35"/>
  <c r="I19" i="35"/>
  <c r="I14" i="35"/>
  <c r="L21" i="35"/>
  <c r="H19" i="29"/>
  <c r="D20" i="29"/>
  <c r="D18" i="28"/>
  <c r="E15" i="28" s="1"/>
  <c r="F18" i="28"/>
  <c r="G16" i="28" s="1"/>
  <c r="M15" i="35"/>
  <c r="K11" i="32"/>
  <c r="H12" i="29"/>
  <c r="I11" i="35"/>
  <c r="I12" i="35"/>
  <c r="K20" i="35"/>
  <c r="K17" i="35"/>
  <c r="K14" i="35"/>
  <c r="K12" i="35"/>
  <c r="K18" i="35"/>
  <c r="L15" i="35"/>
  <c r="K10" i="35"/>
  <c r="K11" i="35"/>
  <c r="G12" i="29" l="1"/>
  <c r="G9" i="29"/>
  <c r="G11" i="29"/>
  <c r="G10" i="29"/>
  <c r="I14" i="32"/>
  <c r="I12" i="32"/>
  <c r="I13" i="32"/>
  <c r="I10" i="32"/>
  <c r="I11" i="32"/>
  <c r="K15" i="32"/>
  <c r="I9" i="32"/>
  <c r="E10" i="28"/>
  <c r="E9" i="28"/>
  <c r="E17" i="29"/>
  <c r="E10" i="29"/>
  <c r="E19" i="29"/>
  <c r="E9" i="29"/>
  <c r="E14" i="29"/>
  <c r="E18" i="29"/>
  <c r="E15" i="29"/>
  <c r="E11" i="29"/>
  <c r="E16" i="29"/>
  <c r="E12" i="29"/>
  <c r="I15" i="35"/>
  <c r="I8" i="32"/>
  <c r="G11" i="28"/>
  <c r="K15" i="35"/>
  <c r="I21" i="35"/>
  <c r="K21" i="35"/>
  <c r="G14" i="28"/>
  <c r="G10" i="28"/>
  <c r="E11" i="28"/>
  <c r="E14" i="28"/>
  <c r="E16" i="28"/>
  <c r="G9" i="28"/>
  <c r="G17" i="28"/>
  <c r="E12" i="28"/>
  <c r="G15" i="28"/>
  <c r="H18" i="28"/>
  <c r="G12" i="28"/>
  <c r="E17" i="28"/>
  <c r="H20" i="29"/>
  <c r="G17" i="29"/>
  <c r="G16" i="29"/>
  <c r="G14" i="29"/>
  <c r="G19" i="29"/>
  <c r="G15" i="29"/>
  <c r="G18" i="29"/>
  <c r="I15" i="32" l="1"/>
  <c r="G20" i="29"/>
  <c r="G18" i="28"/>
  <c r="E20" i="29"/>
  <c r="E18" i="28"/>
  <c r="L10" i="23"/>
  <c r="L11" i="23"/>
  <c r="L13" i="23"/>
  <c r="L14" i="23"/>
  <c r="L15" i="23"/>
  <c r="K10" i="23"/>
  <c r="K11" i="23"/>
  <c r="K13" i="23"/>
  <c r="K14" i="23"/>
  <c r="K15" i="23"/>
  <c r="J10" i="23"/>
  <c r="J11" i="23"/>
  <c r="J12" i="23"/>
  <c r="J13" i="23"/>
  <c r="J14" i="23"/>
  <c r="J15" i="23"/>
  <c r="H16" i="23"/>
  <c r="K16" i="23" s="1"/>
  <c r="I16" i="23"/>
  <c r="L16" i="23" s="1"/>
  <c r="G16" i="23"/>
  <c r="J16" i="23" s="1"/>
  <c r="H13" i="54" l="1"/>
  <c r="H9" i="54"/>
  <c r="H10" i="54"/>
  <c r="H11" i="54"/>
  <c r="H8" i="54"/>
  <c r="F12" i="54"/>
  <c r="K10" i="14"/>
  <c r="H11" i="14"/>
  <c r="H10" i="13"/>
  <c r="F11" i="13"/>
  <c r="H11" i="13" s="1"/>
  <c r="K9" i="12"/>
  <c r="K10" i="12"/>
  <c r="K11" i="12"/>
  <c r="K12" i="12"/>
  <c r="K13" i="12"/>
  <c r="K14" i="12"/>
  <c r="K8" i="12"/>
  <c r="H15" i="12"/>
  <c r="K9" i="11"/>
  <c r="K10" i="11"/>
  <c r="K13" i="11"/>
  <c r="K11" i="11"/>
  <c r="K11" i="10"/>
  <c r="K12" i="10"/>
  <c r="K13" i="10"/>
  <c r="I9" i="14" l="1"/>
  <c r="I10" i="14"/>
  <c r="K11" i="14"/>
  <c r="K10" i="10"/>
  <c r="G11" i="16"/>
  <c r="G10" i="16"/>
  <c r="G8" i="16"/>
  <c r="H14" i="11"/>
  <c r="I10" i="12"/>
  <c r="I14" i="12"/>
  <c r="I11" i="12"/>
  <c r="I12" i="12"/>
  <c r="I9" i="12"/>
  <c r="I13" i="12"/>
  <c r="I8" i="12"/>
  <c r="K15" i="12"/>
  <c r="H14" i="10"/>
  <c r="K9" i="9"/>
  <c r="K10" i="9"/>
  <c r="K11" i="9"/>
  <c r="K12" i="9"/>
  <c r="K13" i="9"/>
  <c r="G12" i="16" l="1"/>
  <c r="I11" i="14"/>
  <c r="I15" i="12"/>
  <c r="I13" i="10"/>
  <c r="I9" i="10"/>
  <c r="I12" i="10"/>
  <c r="I11" i="10"/>
  <c r="I10" i="10"/>
  <c r="I10" i="11"/>
  <c r="I12" i="11"/>
  <c r="I9" i="11"/>
  <c r="I13" i="11"/>
  <c r="K14" i="11"/>
  <c r="K14" i="10"/>
  <c r="I14" i="10" l="1"/>
  <c r="I8" i="11"/>
  <c r="I11" i="11"/>
  <c r="E14" i="54"/>
  <c r="D14" i="54"/>
  <c r="E12" i="54"/>
  <c r="D12" i="54"/>
  <c r="I14" i="11" l="1"/>
  <c r="F17" i="95"/>
  <c r="H17" i="95" s="1"/>
  <c r="H14" i="95"/>
</calcChain>
</file>

<file path=xl/sharedStrings.xml><?xml version="1.0" encoding="utf-8"?>
<sst xmlns="http://schemas.openxmlformats.org/spreadsheetml/2006/main" count="1792" uniqueCount="677">
  <si>
    <t>Banke</t>
  </si>
  <si>
    <t>Indeks</t>
  </si>
  <si>
    <t>Iznos</t>
  </si>
  <si>
    <t xml:space="preserve"> Državne banke</t>
  </si>
  <si>
    <t xml:space="preserve"> Privatne banke</t>
  </si>
  <si>
    <t xml:space="preserve"> Ukupno</t>
  </si>
  <si>
    <t xml:space="preserve">                                                                                                                                                                             </t>
  </si>
  <si>
    <t>Dionički  kapital</t>
  </si>
  <si>
    <t xml:space="preserve"> Državni kapital</t>
  </si>
  <si>
    <t xml:space="preserve"> Privatni kapital (rezidenti)</t>
  </si>
  <si>
    <t xml:space="preserve"> Strani kapital (nerezidenti)</t>
  </si>
  <si>
    <t xml:space="preserve">                                                                                                                                                                  </t>
  </si>
  <si>
    <t>Stepen stručne spreme</t>
  </si>
  <si>
    <t>Broj zaposlenih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</si>
  <si>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</si>
  <si>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</si>
  <si>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</si>
  <si>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</si>
  <si>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</si>
  <si>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>Broj zaposl.</t>
  </si>
  <si>
    <t>Aktiva</t>
  </si>
  <si>
    <t>Aktiva po zaposl.</t>
  </si>
  <si>
    <t xml:space="preserve"> Broj zaposl.</t>
  </si>
  <si>
    <t xml:space="preserve">  Aktiva</t>
  </si>
  <si>
    <t xml:space="preserve">                                                                                                                                                                 </t>
  </si>
  <si>
    <t>O  p  i  s</t>
  </si>
  <si>
    <t>Učešće %</t>
  </si>
  <si>
    <t>AKTIVA (IMOVINA):</t>
  </si>
  <si>
    <t>Novčana sredstva</t>
  </si>
  <si>
    <t>Vrijednosni papiri</t>
  </si>
  <si>
    <t>Plasmani drugim bankama</t>
  </si>
  <si>
    <t xml:space="preserve">Krediti </t>
  </si>
  <si>
    <t>Ispravka vrijed.</t>
  </si>
  <si>
    <t>Krediti-neto (krediti minus isp. vrij.)</t>
  </si>
  <si>
    <t>Posl. prostor i ostala fiksna aktiva</t>
  </si>
  <si>
    <t>Ostala aktiva</t>
  </si>
  <si>
    <t>UKUPNA AKTIVA</t>
  </si>
  <si>
    <t>Depoziti</t>
  </si>
  <si>
    <t>Uzete pozajmice od drugih banaka</t>
  </si>
  <si>
    <t>Obaveze po uzetim kreditima</t>
  </si>
  <si>
    <t>Ostale obaveze</t>
  </si>
  <si>
    <t>KAPITAL</t>
  </si>
  <si>
    <t>Kapital</t>
  </si>
  <si>
    <t xml:space="preserve"> UKUPNO PASIVA </t>
  </si>
  <si>
    <t>(OBAVEZE I KAPITAL)</t>
  </si>
  <si>
    <t xml:space="preserve">                                                                                                                                                                              </t>
  </si>
  <si>
    <t>Broj banaka</t>
  </si>
  <si>
    <t>Državne</t>
  </si>
  <si>
    <t>Privatne</t>
  </si>
  <si>
    <t>Iznos aktive</t>
  </si>
  <si>
    <t xml:space="preserve"> I (preko 2 milijarde KM)</t>
  </si>
  <si>
    <t xml:space="preserve"> II (1-2 milijarde KM)</t>
  </si>
  <si>
    <t xml:space="preserve"> III (0,5-1 milijarda KM)</t>
  </si>
  <si>
    <t xml:space="preserve"> IV (0,1-0,5 milijarde KM)</t>
  </si>
  <si>
    <t xml:space="preserve">                                                                                                                                                              </t>
  </si>
  <si>
    <t xml:space="preserve"> Gotov novac</t>
  </si>
  <si>
    <t xml:space="preserve"> Račun rezervi kod CBBiH</t>
  </si>
  <si>
    <t xml:space="preserve"> Novč. sred. u procesu naplate</t>
  </si>
  <si>
    <t xml:space="preserve">Ukupno </t>
  </si>
  <si>
    <t xml:space="preserve">                                                                                                                                                                      </t>
  </si>
  <si>
    <t>Ulaganja u VP</t>
  </si>
  <si>
    <t>%</t>
  </si>
  <si>
    <t>Vlasnički vrijednosni papiri</t>
  </si>
  <si>
    <t>Dužnički vrijednosni papiri:</t>
  </si>
  <si>
    <t xml:space="preserve">                                                                                                                                                                           </t>
  </si>
  <si>
    <t>Dužnički vrijednosni papiri emitenta FBiH:</t>
  </si>
  <si>
    <t xml:space="preserve">Dužnički vrijednosni papiri emitenta RS: </t>
  </si>
  <si>
    <t>Trezorski zapisi</t>
  </si>
  <si>
    <t>Obveznice</t>
  </si>
  <si>
    <t>Sektori</t>
  </si>
  <si>
    <t>Vladine institucije</t>
  </si>
  <si>
    <t>Javna preduzeća</t>
  </si>
  <si>
    <t>Privatna preduzeća i druš.</t>
  </si>
  <si>
    <t>Bankarske institucije</t>
  </si>
  <si>
    <t>Stanovništvo</t>
  </si>
  <si>
    <t>Ostalo</t>
  </si>
  <si>
    <t xml:space="preserve">                                                                                                                                                               </t>
  </si>
  <si>
    <t>(4/3)</t>
  </si>
  <si>
    <t xml:space="preserve">    Državne </t>
  </si>
  <si>
    <t xml:space="preserve">    Privatne</t>
  </si>
  <si>
    <t xml:space="preserve">   Ukupno</t>
  </si>
  <si>
    <t xml:space="preserve">                                                                                                                      </t>
  </si>
  <si>
    <t xml:space="preserve">          Indeks</t>
  </si>
  <si>
    <t xml:space="preserve"> Kratkoročni štedni depoziti</t>
  </si>
  <si>
    <t xml:space="preserve"> Dugoročni štedni depoziti </t>
  </si>
  <si>
    <t xml:space="preserve">                                                                                                                                                                </t>
  </si>
  <si>
    <t>Opis</t>
  </si>
  <si>
    <t>Regulatorni kapital</t>
  </si>
  <si>
    <t>1.1.</t>
  </si>
  <si>
    <t>Osnovni kapital</t>
  </si>
  <si>
    <t>1.1.1.</t>
  </si>
  <si>
    <t xml:space="preserve"> Redovni osnovni kapital</t>
  </si>
  <si>
    <t>1.1.1.1.</t>
  </si>
  <si>
    <t xml:space="preserve"> Plaćeni instrumenti kapitala</t>
  </si>
  <si>
    <t>1.1.1.2.</t>
  </si>
  <si>
    <t xml:space="preserve"> Premija na dionice</t>
  </si>
  <si>
    <t>1.1.1.3.</t>
  </si>
  <si>
    <t xml:space="preserve"> (–) Vlastiti instrumenti redovnog osnovnog kapitala</t>
  </si>
  <si>
    <t>1.1.1.4.</t>
  </si>
  <si>
    <t xml:space="preserve"> Zadržana dobit prethodnih godina</t>
  </si>
  <si>
    <t>1.1.1.5.</t>
  </si>
  <si>
    <t xml:space="preserve"> Priznata dobit ili gubitak</t>
  </si>
  <si>
    <t>1.1.1.6.</t>
  </si>
  <si>
    <t xml:space="preserve"> Akumulirana ostala sveobuhvatna dobit</t>
  </si>
  <si>
    <t>1.1.1.7.</t>
  </si>
  <si>
    <t xml:space="preserve">  Ostale rezerve</t>
  </si>
  <si>
    <t>1.1.1.8.</t>
  </si>
  <si>
    <t>(–) Ostala nematerijalna imovina</t>
  </si>
  <si>
    <t>1.1.1.9.</t>
  </si>
  <si>
    <t>(–) Odgođena porezna imovina koja zavisi o budućoj profitabilnosti i ne proizlazi iz privremenih razlika umanjenih za povezane poreske obaveze</t>
  </si>
  <si>
    <t>-</t>
  </si>
  <si>
    <t>1.1.1.10.</t>
  </si>
  <si>
    <t xml:space="preserve">(–) Odbitak od stavki dodatnog osnovnog kapitala koji premašuje dodatni osnovni kapital </t>
  </si>
  <si>
    <t>1.1.1.11.</t>
  </si>
  <si>
    <t>(–) Odgođena poreska imovina koja se može odbiti i koja zavisi o budućoj profitabilnosti i proizlazi iz privremenih razlika</t>
  </si>
  <si>
    <t>1.1.1.12.</t>
  </si>
  <si>
    <t>(–) Instrumenti redovnog osnovnog kapitala subjekata finansijskog sektora ako banka ima značajno ulaganje</t>
  </si>
  <si>
    <t>1.1.1.13.</t>
  </si>
  <si>
    <t>Elementi ili odbici od redovnog osnovnog kapitala – ostalo</t>
  </si>
  <si>
    <t>1.1.2.</t>
  </si>
  <si>
    <t>Dodatni osnovni kapital</t>
  </si>
  <si>
    <t>1.2.</t>
  </si>
  <si>
    <t>Dopunski kapital</t>
  </si>
  <si>
    <t>1.2.1.</t>
  </si>
  <si>
    <t>Plaćeni instrumenti kapitala i subordinisani dugovi</t>
  </si>
  <si>
    <t>1.2.2.</t>
  </si>
  <si>
    <t xml:space="preserve"> (–) Vlastiti instrumenti dopunskog kapitala</t>
  </si>
  <si>
    <t>1.2.3.</t>
  </si>
  <si>
    <t xml:space="preserve"> Opći ispravci vrijednosti za kreditni rizik u skladu sa standardiziranim pristupom</t>
  </si>
  <si>
    <t>1.2.4.</t>
  </si>
  <si>
    <t>Odbitak od stavki dopunskog kapitala koji premašuje dopunski kapital (odbijen u dodatnom osnovnom kapitalu)</t>
  </si>
  <si>
    <t>1.2.5.</t>
  </si>
  <si>
    <t>Elementi ili odbici od dopunskog kapitala – ostalo</t>
  </si>
  <si>
    <t>R. br.</t>
  </si>
  <si>
    <t>Izloženosti ponderisane rizikom za kreditni rizik</t>
  </si>
  <si>
    <t>Izloženosti za tržišni rizik (pozicijski i valutni rizik)</t>
  </si>
  <si>
    <t>Izloženosti riziku za operativni rizik</t>
  </si>
  <si>
    <t>Ukupan iznos izloženosti riziku</t>
  </si>
  <si>
    <t>% i iznos viška ili manjka od propisanog minimuma</t>
  </si>
  <si>
    <t>Stopa redovnog osnovnog kapitala</t>
  </si>
  <si>
    <t>Višak (+) / manjak (–) redovnog osnovnog kapitala</t>
  </si>
  <si>
    <t>Stopa osnovnog kapitala</t>
  </si>
  <si>
    <t>Višak (+) / manjak (–) osnovnog kapitala</t>
  </si>
  <si>
    <t>Stopa regulatornog kapitala</t>
  </si>
  <si>
    <t xml:space="preserve">Višak (+) / manjak (–) regulatornog kapitala </t>
  </si>
  <si>
    <t>Vrijednosti izloženosti</t>
  </si>
  <si>
    <t>O p i s</t>
  </si>
  <si>
    <t>Građani</t>
  </si>
  <si>
    <t>Kratk. krediti</t>
  </si>
  <si>
    <t>(do 1 g.)</t>
  </si>
  <si>
    <t>Dug. krediti</t>
  </si>
  <si>
    <t>(preko 1 g.)</t>
  </si>
  <si>
    <t>Privatna preduzeća i društva</t>
  </si>
  <si>
    <t>Nebankarske finansijske institucije</t>
  </si>
  <si>
    <t xml:space="preserve">Učešće % </t>
  </si>
  <si>
    <t>Pravna lica</t>
  </si>
  <si>
    <t xml:space="preserve">         Iznos</t>
  </si>
  <si>
    <t xml:space="preserve">     Broj banaka</t>
  </si>
  <si>
    <t xml:space="preserve">  Iznos</t>
  </si>
  <si>
    <t xml:space="preserve">  Broj banaka</t>
  </si>
  <si>
    <t xml:space="preserve">     Iznos</t>
  </si>
  <si>
    <t>Gubitak</t>
  </si>
  <si>
    <t>Dobit</t>
  </si>
  <si>
    <t xml:space="preserve">                                                                                                                                                                       </t>
  </si>
  <si>
    <t>Struktura ukupnih prihoda</t>
  </si>
  <si>
    <t xml:space="preserve">                Iznos</t>
  </si>
  <si>
    <t xml:space="preserve">            %</t>
  </si>
  <si>
    <t xml:space="preserve">                 Iznos</t>
  </si>
  <si>
    <t xml:space="preserve">       %</t>
  </si>
  <si>
    <t xml:space="preserve">    Ukupno I</t>
  </si>
  <si>
    <t xml:space="preserve">   Ukupno II</t>
  </si>
  <si>
    <t>Struktura ukupnih rashoda</t>
  </si>
  <si>
    <t>Troškovi plata i doprinosa</t>
  </si>
  <si>
    <t>Troškovi poslovnog prostora i amortizacija</t>
  </si>
  <si>
    <t>Ostali poslovni i direktni troškovi</t>
  </si>
  <si>
    <t>Ostali operativni troškovi</t>
  </si>
  <si>
    <t xml:space="preserve">   Ukupni rashodi (I+II)</t>
  </si>
  <si>
    <t>Zaštitni sloj likvidnosti</t>
  </si>
  <si>
    <t>Neto likvidnosni odlivi</t>
  </si>
  <si>
    <t>LCR</t>
  </si>
  <si>
    <t>Štednja i dep. po viđenju (do 7 dana)</t>
  </si>
  <si>
    <t>1. Ukupno kratkoročni</t>
  </si>
  <si>
    <t>2. Ukupno dugoročni</t>
  </si>
  <si>
    <t xml:space="preserve">    Ukupno (1 + 2)</t>
  </si>
  <si>
    <t>*Likvidna sredstva u užem smislu: gotovina i depoziti i druga finansijska sredstva sa preostalim rokom dospijeća manjim od tri mjeseca, isključujući međubankarske depozite</t>
  </si>
  <si>
    <t>I 1-30 dana</t>
  </si>
  <si>
    <t>Obračun izvršenja propisane obaveze u %</t>
  </si>
  <si>
    <t>Više (+) ili manje (-) = a - b</t>
  </si>
  <si>
    <t>II 1-90 dana</t>
  </si>
  <si>
    <t>III 1-180 dana</t>
  </si>
  <si>
    <t>EUR</t>
  </si>
  <si>
    <t xml:space="preserve">    Ukupno I (1+2+3+4+5)</t>
  </si>
  <si>
    <t>IV  Pozicija</t>
  </si>
  <si>
    <t>Duga (iznos)</t>
  </si>
  <si>
    <t xml:space="preserve">Dozvoljena </t>
  </si>
  <si>
    <t xml:space="preserve">Manja od dozvoljene 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</si>
  <si>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</si>
  <si>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</si>
  <si>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>Stanje za MKF</t>
  </si>
  <si>
    <t>Stanje za MKD</t>
  </si>
  <si>
    <t>AKTIVA</t>
  </si>
  <si>
    <t>Ukupno aktiva</t>
  </si>
  <si>
    <t>PASIVA</t>
  </si>
  <si>
    <t>Ukupno pasiva</t>
  </si>
  <si>
    <t>MKF</t>
  </si>
  <si>
    <t>MKD</t>
  </si>
  <si>
    <t xml:space="preserve">Obaveze po uzetim kratkoroč. kreditima </t>
  </si>
  <si>
    <t>Obaveze po uzetim dugoroč. kreditima</t>
  </si>
  <si>
    <t xml:space="preserve">           Ukupno</t>
  </si>
  <si>
    <t xml:space="preserve">Opis </t>
  </si>
  <si>
    <t>Stanje za  MKF</t>
  </si>
  <si>
    <t>Donirani kapital</t>
  </si>
  <si>
    <t xml:space="preserve">Emisiona ažia </t>
  </si>
  <si>
    <t>Neraspoređena dobit</t>
  </si>
  <si>
    <t>Zakonske rezerve</t>
  </si>
  <si>
    <t>Ostale rezerve</t>
  </si>
  <si>
    <t xml:space="preserve">Ukupno kapital   </t>
  </si>
  <si>
    <t>Mikrokrediti (bruto)</t>
  </si>
  <si>
    <t>RKG</t>
  </si>
  <si>
    <t>Mikrokrediti</t>
  </si>
  <si>
    <t>Kratkoročni mikrokrediti</t>
  </si>
  <si>
    <t xml:space="preserve">Dugoročni </t>
  </si>
  <si>
    <t>mikrokrediti</t>
  </si>
  <si>
    <t xml:space="preserve">Dospjela </t>
  </si>
  <si>
    <t>potraživanja</t>
  </si>
  <si>
    <t>Pravnim licima</t>
  </si>
  <si>
    <t>Uslužne djelatnosti</t>
  </si>
  <si>
    <t>Trgovina</t>
  </si>
  <si>
    <t>Poljoprivreda</t>
  </si>
  <si>
    <t>Proizvodnja</t>
  </si>
  <si>
    <t>Fizičkim licima</t>
  </si>
  <si>
    <t>Stambene potrebe</t>
  </si>
  <si>
    <t xml:space="preserve">   </t>
  </si>
  <si>
    <t>Dani kašnjenja</t>
  </si>
  <si>
    <t>Stope rezervisanja</t>
  </si>
  <si>
    <t>Učešće (%)</t>
  </si>
  <si>
    <t>Dospjela kamata</t>
  </si>
  <si>
    <t>Rezervisanja</t>
  </si>
  <si>
    <t>Ukupna rezervisanja</t>
  </si>
  <si>
    <t>Stopa rezervisanja</t>
  </si>
  <si>
    <t>Iznos kamate</t>
  </si>
  <si>
    <t>Po         mikrokr.</t>
  </si>
  <si>
    <t>Po dospjelim kamatama</t>
  </si>
  <si>
    <t>Po ostalim stavkama aktive</t>
  </si>
  <si>
    <t>1–15</t>
  </si>
  <si>
    <t>16–30</t>
  </si>
  <si>
    <t>31–60</t>
  </si>
  <si>
    <t>61–90</t>
  </si>
  <si>
    <t>91–180</t>
  </si>
  <si>
    <t xml:space="preserve">       Ukupno</t>
  </si>
  <si>
    <t>preko 180</t>
  </si>
  <si>
    <t>Otpis</t>
  </si>
  <si>
    <t>Operativni prihodi</t>
  </si>
  <si>
    <t>Operativni rashodi</t>
  </si>
  <si>
    <t>Prema predmetu lizinga</t>
  </si>
  <si>
    <t>Kratkoročna potraživanja</t>
  </si>
  <si>
    <t>Dugoročna potraživanja</t>
  </si>
  <si>
    <t>Dospjela potraživanja</t>
  </si>
  <si>
    <t>Ukupna potraživanja</t>
  </si>
  <si>
    <t>Preduzetnici</t>
  </si>
  <si>
    <t xml:space="preserve">Fizička lica </t>
  </si>
  <si>
    <t xml:space="preserve">Ostalo </t>
  </si>
  <si>
    <t>Finansijski lizing</t>
  </si>
  <si>
    <t>Operativni lizing</t>
  </si>
  <si>
    <t>Zajam</t>
  </si>
  <si>
    <t>Ostala imovina</t>
  </si>
  <si>
    <t>0-60</t>
  </si>
  <si>
    <t>60-90</t>
  </si>
  <si>
    <t>90-180</t>
  </si>
  <si>
    <t>preko 360</t>
  </si>
  <si>
    <t>Putnička vozila</t>
  </si>
  <si>
    <t>Nekretnine</t>
  </si>
  <si>
    <t xml:space="preserve"> Kamate po finansijskom lizingu</t>
  </si>
  <si>
    <t xml:space="preserve"> Kamate na plasmane bankama</t>
  </si>
  <si>
    <t xml:space="preserve"> Ostali prihodi od kamate</t>
  </si>
  <si>
    <t xml:space="preserve"> Naknade za operativni najam                               </t>
  </si>
  <si>
    <t xml:space="preserve"> Naknada za izvršene usluge</t>
  </si>
  <si>
    <t xml:space="preserve"> Ostali operativni prihodi </t>
  </si>
  <si>
    <t>Kamate na pozajmljena sredstva</t>
  </si>
  <si>
    <t>Naknade za obradu kredita</t>
  </si>
  <si>
    <t>Ostali rashod po kamati</t>
  </si>
  <si>
    <t>Troškovi poslovnog prostora</t>
  </si>
  <si>
    <t xml:space="preserve">Ostali troškovi </t>
  </si>
  <si>
    <t>Vozila</t>
  </si>
  <si>
    <t>Oprema</t>
  </si>
  <si>
    <t xml:space="preserve">Iznos </t>
  </si>
  <si>
    <t>Faktoring bez prava regresa</t>
  </si>
  <si>
    <t>U k u p n o</t>
  </si>
  <si>
    <t>Domaći faktoring</t>
  </si>
  <si>
    <t>Stope kapitala</t>
  </si>
  <si>
    <t xml:space="preserve">     Indeks</t>
  </si>
  <si>
    <t>a)</t>
  </si>
  <si>
    <t>b)</t>
  </si>
  <si>
    <t>c)</t>
  </si>
  <si>
    <t>d)</t>
  </si>
  <si>
    <t>e)</t>
  </si>
  <si>
    <t>f)</t>
  </si>
  <si>
    <t xml:space="preserve"> Računi kod depoz. inst. u inostr.</t>
  </si>
  <si>
    <t xml:space="preserve"> Računi kod depoz. inst. u BiH</t>
  </si>
  <si>
    <t>Ukupan prihod/prosječna aktiva</t>
  </si>
  <si>
    <t>Neto dobit</t>
  </si>
  <si>
    <t>Prosječna neto aktiva</t>
  </si>
  <si>
    <t>Prosječni ukupni kapital</t>
  </si>
  <si>
    <t>Ukupan prihod</t>
  </si>
  <si>
    <t xml:space="preserve">Neto kamatni prihod </t>
  </si>
  <si>
    <t>Poslovni i direktni rashodi</t>
  </si>
  <si>
    <t>Dobit na prosječnu aktivu (ROAA)</t>
  </si>
  <si>
    <t>Dobit na prosječni ukupni kapital (ROAE)</t>
  </si>
  <si>
    <t>Neto kamatni prihod/prosječna aktiva (NIM)*</t>
  </si>
  <si>
    <t>Operativni rashodi/ukupan prihod umanjen za ostale poslov. i dir. troš. (CIR)**</t>
  </si>
  <si>
    <t xml:space="preserve"> - 000 KM ili u % -</t>
  </si>
  <si>
    <t>* NIM eng. Net Income Margin</t>
  </si>
  <si>
    <t>** CIR eng. Cost-income Ratio</t>
  </si>
  <si>
    <t>Likvidna sredstva/kratkoročne finans. obaveze</t>
  </si>
  <si>
    <t>Ostali organizacioni dijelovi</t>
  </si>
  <si>
    <t>POS uređaji</t>
  </si>
  <si>
    <t>Bankomati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</si>
  <si>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</si>
  <si>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</si>
  <si>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</si>
  <si>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</si>
  <si>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</si>
  <si>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</si>
  <si>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</si>
  <si>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</si>
  <si>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</si>
  <si>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</si>
  <si>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</si>
  <si>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</si>
  <si>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</si>
  <si>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</si>
  <si>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</si>
  <si>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-  000 KM -</t>
  </si>
  <si>
    <t xml:space="preserve">  -  000 KM -</t>
  </si>
  <si>
    <t xml:space="preserve"> -  000 KM -</t>
  </si>
  <si>
    <t xml:space="preserve">    -  000 KM -</t>
  </si>
  <si>
    <t xml:space="preserve">   -  000 KM -</t>
  </si>
  <si>
    <t xml:space="preserve">     -  000 KM -</t>
  </si>
  <si>
    <t xml:space="preserve">  - % -</t>
  </si>
  <si>
    <t xml:space="preserve">            -  000 KM -</t>
  </si>
  <si>
    <t xml:space="preserve">    - milioni KM -</t>
  </si>
  <si>
    <t xml:space="preserve"> Visoka stručna sprema – VSS</t>
  </si>
  <si>
    <t xml:space="preserve"> Viša stručna sprema – VŠS</t>
  </si>
  <si>
    <t xml:space="preserve">   - 000 KM - </t>
  </si>
  <si>
    <t xml:space="preserve"> - 000 KM - </t>
  </si>
  <si>
    <t>- 000 KM -</t>
  </si>
  <si>
    <t xml:space="preserve">- 000 KM - </t>
  </si>
  <si>
    <t>Prema korisniku lizinga</t>
  </si>
  <si>
    <t>1.3.</t>
  </si>
  <si>
    <t>1.4.</t>
  </si>
  <si>
    <t>1.5.</t>
  </si>
  <si>
    <t>2.1.</t>
  </si>
  <si>
    <t>2.2.</t>
  </si>
  <si>
    <t>2.3.</t>
  </si>
  <si>
    <t>2.4.</t>
  </si>
  <si>
    <t>Stopa rezerv. za finans. lizing (pokretne stvari)</t>
  </si>
  <si>
    <t>Stopa rezerv. za finans. lizing (nepokr. stvari)</t>
  </si>
  <si>
    <t>Iznos potraž. za pokretne  stvari</t>
  </si>
  <si>
    <t>Iznos potraž. za nepokr.  stvari</t>
  </si>
  <si>
    <t>Iznos osnovice za pokretne stvari</t>
  </si>
  <si>
    <t>Iznos osnovice za nepokr. stvari</t>
  </si>
  <si>
    <t>Rezerve</t>
  </si>
  <si>
    <t xml:space="preserve">Dani kašnjenja </t>
  </si>
  <si>
    <t>Za pokretne stvari</t>
  </si>
  <si>
    <t>Ukupne rezerve</t>
  </si>
  <si>
    <t>Za nepokr. stvari</t>
  </si>
  <si>
    <t xml:space="preserve"> Prihod od kamata i slični prihodi</t>
  </si>
  <si>
    <t xml:space="preserve"> Operativni prihodi</t>
  </si>
  <si>
    <t>Prihod po osnovu otpuštanja rezervi za  gubitke</t>
  </si>
  <si>
    <t xml:space="preserve"> Ukupni prihodi (1+2+3)</t>
  </si>
  <si>
    <t xml:space="preserve">    Indeks</t>
  </si>
  <si>
    <t>Troškovi rezervi</t>
  </si>
  <si>
    <t>Broj</t>
  </si>
  <si>
    <t>Neto kamatna marža (kamatni prihod/prosječna kamatonosna aktiva-kamatni rashod/prosječna kamatonosna pasiva)</t>
  </si>
  <si>
    <t>5=3+4</t>
  </si>
  <si>
    <t>9=7+8</t>
  </si>
  <si>
    <t xml:space="preserve">Stanje za MKD    </t>
  </si>
  <si>
    <t>Višak/manjak prih. nad rashodima</t>
  </si>
  <si>
    <t>Izloženosti riziku namirenja/slobodne isporuke</t>
  </si>
  <si>
    <t>Izloženost riziku</t>
  </si>
  <si>
    <t>Ukupna izloženost (I+II)</t>
  </si>
  <si>
    <t>ECL</t>
  </si>
  <si>
    <t>% ECL</t>
  </si>
  <si>
    <t>Nivo kreditnog rizika 1</t>
  </si>
  <si>
    <t>Nivo kreditnog rizika 2</t>
  </si>
  <si>
    <t>Nivo kreditnog rizika 3</t>
  </si>
  <si>
    <t xml:space="preserve">Kratkoročne finans. obaveze/ukupne finans. obaveze </t>
  </si>
  <si>
    <t xml:space="preserve">    Ukupno II</t>
  </si>
  <si>
    <t xml:space="preserve">    Ukupni prihodi (I+II)</t>
  </si>
  <si>
    <t>Obaveze po dospjelim kamatama</t>
  </si>
  <si>
    <t xml:space="preserve">       5=3+4</t>
  </si>
  <si>
    <t>8=6+7</t>
  </si>
  <si>
    <t>Neto mikrokrediti (1.-2.)</t>
  </si>
  <si>
    <t>6=3+4+5</t>
  </si>
  <si>
    <t>Iznos ostalih  stavki aktive</t>
  </si>
  <si>
    <t>Više izdvojene rezerve</t>
  </si>
  <si>
    <t xml:space="preserve">    -</t>
  </si>
  <si>
    <t xml:space="preserve">Iznos kredita </t>
  </si>
  <si>
    <t>Ostali poslovni prihodi</t>
  </si>
  <si>
    <t>Ostali poslovni rashodi</t>
  </si>
  <si>
    <t>Mašine i oprema</t>
  </si>
  <si>
    <t>Vozila za obavljanje djelatnosti (terenska i putnička)</t>
  </si>
  <si>
    <t xml:space="preserve">Više obračunate i izdvojene rezerve </t>
  </si>
  <si>
    <t>12=9+10+11</t>
  </si>
  <si>
    <t>7=3+5</t>
  </si>
  <si>
    <t>8=4+6</t>
  </si>
  <si>
    <t>13=9+11</t>
  </si>
  <si>
    <t>14=10+12</t>
  </si>
  <si>
    <t>Obrnuti (dobavljački) faktoring</t>
  </si>
  <si>
    <t>Plasmani bankama</t>
  </si>
  <si>
    <t>Krediti</t>
  </si>
  <si>
    <t>Dugoročne investicije</t>
  </si>
  <si>
    <t>Rezerve na ostale stavke aktive, osim kredita</t>
  </si>
  <si>
    <t>Obaveza po uzetim kreditima</t>
  </si>
  <si>
    <t>Vanbilansna evidencija</t>
  </si>
  <si>
    <t>Vrsta faktoringa/domicilnost</t>
  </si>
  <si>
    <t>OBAVEZE:</t>
  </si>
  <si>
    <t>(5/3)</t>
  </si>
  <si>
    <t>(7/5)</t>
  </si>
  <si>
    <t>Poslovna jedinica/viši organizacioni dijelovi</t>
  </si>
  <si>
    <t>(7/4)</t>
  </si>
  <si>
    <t>(10/7)</t>
  </si>
  <si>
    <t>(5/4)</t>
  </si>
  <si>
    <t>Štedni depoziti</t>
  </si>
  <si>
    <t>Krediti stanovništva</t>
  </si>
  <si>
    <t>Štednja stanovništva</t>
  </si>
  <si>
    <t>Oročena štednja</t>
  </si>
  <si>
    <t>Štednja po viđenju</t>
  </si>
  <si>
    <t>Krediti/Štednja</t>
  </si>
  <si>
    <t>Depoziti stanovništva</t>
  </si>
  <si>
    <t>Krediti/Depoziti stanovništva</t>
  </si>
  <si>
    <t>6=4/3</t>
  </si>
  <si>
    <t>7=5/4</t>
  </si>
  <si>
    <t>Novac i novčani plasmani</t>
  </si>
  <si>
    <t>Finansijska imovina po fer vrijednosti</t>
  </si>
  <si>
    <t>Ostala finansijska potraživanja</t>
  </si>
  <si>
    <t>Izdate garancije</t>
  </si>
  <si>
    <t>Nepokriveni akreditivi</t>
  </si>
  <si>
    <t>Neopozivo odobreni a neiskorišteni krediti</t>
  </si>
  <si>
    <t>Ostale potencijalne obaveze banke</t>
  </si>
  <si>
    <t>I Ukupno bilansna izloženost</t>
  </si>
  <si>
    <t>II Ukupno vanbilansne stavke</t>
  </si>
  <si>
    <t xml:space="preserve">3. </t>
  </si>
  <si>
    <t xml:space="preserve"> Javna preduzeća</t>
  </si>
  <si>
    <t>Privatna preduzeća i društ.</t>
  </si>
  <si>
    <t>Nebankarske finansijske instit.</t>
  </si>
  <si>
    <t>(6/3)</t>
  </si>
  <si>
    <t>(8/5)</t>
  </si>
  <si>
    <t>I Krediti pravna lica</t>
  </si>
  <si>
    <t>II Krediti stanovništvo</t>
  </si>
  <si>
    <t>Ukupno I</t>
  </si>
  <si>
    <t>Ukupno II</t>
  </si>
  <si>
    <t>Ukupno krediti</t>
  </si>
  <si>
    <t>Ukupno krediti (I+II)</t>
  </si>
  <si>
    <t>I Prihodi od kamata i slični prihodi</t>
  </si>
  <si>
    <t>Kamaton. rač. depozita kod depoz. inst.</t>
  </si>
  <si>
    <t>Krediti i poslovi lizinga</t>
  </si>
  <si>
    <t>Ostali prihodi od kamata</t>
  </si>
  <si>
    <t>II Operativni prihodi</t>
  </si>
  <si>
    <t>Naknade za izvršene usluge</t>
  </si>
  <si>
    <t>Prihodi iz posl. sa devizama</t>
  </si>
  <si>
    <t xml:space="preserve">Ostali operativni prihodi </t>
  </si>
  <si>
    <t>I Rashodi od kamata i slični rashodi</t>
  </si>
  <si>
    <t>Obaveze po uzetim kreditima i ostal. pozajmicama</t>
  </si>
  <si>
    <t>Ostali rashodi od kamata</t>
  </si>
  <si>
    <t>II Ukupni nekamatni rashodi</t>
  </si>
  <si>
    <t xml:space="preserve">Troškovi IV vrijednosti rizične aktive, rezerv. po potenc. obavez. i ostala vrijedn. usklađenja </t>
  </si>
  <si>
    <t>Iznos finansijske aktive</t>
  </si>
  <si>
    <t>Iznos finansijskih obaveza</t>
  </si>
  <si>
    <t>Razlika (+ ili -) = 1-2</t>
  </si>
  <si>
    <t>Ostvareno %= red.br.1 / red.br.2</t>
  </si>
  <si>
    <t>Propisani minimum %</t>
  </si>
  <si>
    <t>Uzeti krediti</t>
  </si>
  <si>
    <t xml:space="preserve">   Ukupno II (6+7+8+9)</t>
  </si>
  <si>
    <t>(7/3)</t>
  </si>
  <si>
    <t>(9/5)</t>
  </si>
  <si>
    <t>Pasiva</t>
  </si>
  <si>
    <t>Kratka (iznos)</t>
  </si>
  <si>
    <t>Ukupno 1</t>
  </si>
  <si>
    <t>Ukupno 2</t>
  </si>
  <si>
    <t xml:space="preserve">      Ukupno (1+2)</t>
  </si>
  <si>
    <t>Indeks        (5/3)</t>
  </si>
  <si>
    <t xml:space="preserve"> Ukupno 1</t>
  </si>
  <si>
    <t xml:space="preserve"> Ukupno 2</t>
  </si>
  <si>
    <t xml:space="preserve"> VP svih nivoa vlasti u BiH</t>
  </si>
  <si>
    <t xml:space="preserve"> Državni VP (druge zemlje)</t>
  </si>
  <si>
    <t>Nebankarske finans. instit.</t>
  </si>
  <si>
    <t>Likvidna sredstva*/neto aktiva</t>
  </si>
  <si>
    <t>31.12.2020.</t>
  </si>
  <si>
    <t xml:space="preserve">       31.12.2020.</t>
  </si>
  <si>
    <t>Učešće u ukup. kapit.</t>
  </si>
  <si>
    <t>Učešće u ukup. aktivi</t>
  </si>
  <si>
    <t>- % -</t>
  </si>
  <si>
    <t>Banke s većinskim privatnim kapitalom rezidenata</t>
  </si>
  <si>
    <t>Banke s većinskim državnim kapitalom</t>
  </si>
  <si>
    <t>Banke s većinskim stranim kapitalom</t>
  </si>
  <si>
    <t>Krediti sa val. klauzulom</t>
  </si>
  <si>
    <t>Ostala fin. akt. s val. kl.</t>
  </si>
  <si>
    <t>Dep. i kred. s val. klauz.</t>
  </si>
  <si>
    <t>Krediti/depoziti i uzeti krediti</t>
  </si>
  <si>
    <t>Krediti/depoziti, uzeti krediti i subordinisani dugovi**</t>
  </si>
  <si>
    <t>**Prethodni koeficijent je proširen, u izvore su uključeni i subordinisani dugovi, što je realniji pokazatelj</t>
  </si>
  <si>
    <t>Finansijska imovina po amortizovanom trošku</t>
  </si>
  <si>
    <t>Porez na dobit</t>
  </si>
  <si>
    <t>Ukupni rashodi (1+2+3+4)</t>
  </si>
  <si>
    <t>Tabele</t>
  </si>
  <si>
    <t>9=4x3</t>
  </si>
  <si>
    <t>10=7x6</t>
  </si>
  <si>
    <t>11=8x3</t>
  </si>
  <si>
    <t>13=9+10+11+12</t>
  </si>
  <si>
    <t xml:space="preserve">Učešće </t>
  </si>
  <si>
    <t>Prihod od kamata i slični prihodi</t>
  </si>
  <si>
    <t>Kamata na kamatonosnim računima depozita kod depozitnih institucija</t>
  </si>
  <si>
    <t>Kamate na plasmane bankama</t>
  </si>
  <si>
    <t>Kamate na kredite</t>
  </si>
  <si>
    <t>Naknade za prijev. otplatu kredita</t>
  </si>
  <si>
    <t>1.6.</t>
  </si>
  <si>
    <t>Ostali prihodi od kamata i sl. prihodi</t>
  </si>
  <si>
    <t>Prihod od naplaćenih otpisanih potraž.</t>
  </si>
  <si>
    <t>Ostali operativni prihodi</t>
  </si>
  <si>
    <t>Ukupni prihodi (1+2+3)</t>
  </si>
  <si>
    <t>Rashodi od kamata i slični rashodi</t>
  </si>
  <si>
    <t>Naknade za primljene kredite</t>
  </si>
  <si>
    <t>Ostali rashodi po kamatama i sl. rashodi</t>
  </si>
  <si>
    <t>Troškovi amortizacije</t>
  </si>
  <si>
    <t>Materijalni troškovi</t>
  </si>
  <si>
    <t>Troškovi usluga</t>
  </si>
  <si>
    <t>2.5.</t>
  </si>
  <si>
    <t xml:space="preserve">Ostali operativni troškovi </t>
  </si>
  <si>
    <t>Troškovi rezer. za kred. i dr. gubitke</t>
  </si>
  <si>
    <t>Porez na višak prih. nad rash./dobit</t>
  </si>
  <si>
    <t>Ukupni rashodi (1+2+3+4+5)</t>
  </si>
  <si>
    <t>Volumen otkupljenih novčanih potraživanja  i isplaćenih kupčevih obaveza prema dobavljačima</t>
  </si>
  <si>
    <t>Neto ponderisana pozicija - KM</t>
  </si>
  <si>
    <t>Neto ponderisana pozicija - EUR</t>
  </si>
  <si>
    <t>Neto ponderisana pozicija - USD</t>
  </si>
  <si>
    <t>Neto ponderisana pozicija – ostalo</t>
  </si>
  <si>
    <t xml:space="preserve">5. </t>
  </si>
  <si>
    <t>Promjena ekonomske vrijednosti (1+2+3+4)</t>
  </si>
  <si>
    <t xml:space="preserve">7. </t>
  </si>
  <si>
    <t xml:space="preserve">Promjena ekonomske vrijednosti/regulatorni kapital </t>
  </si>
  <si>
    <t>Banke sa sjedištem u FBiH (na području BiH)</t>
  </si>
  <si>
    <t>Organizacioni dijelovi banaka iz RS u FBiH</t>
  </si>
  <si>
    <t>Stopa NPL</t>
  </si>
  <si>
    <t>Stopa pokrivenosti ukupnih kredita sa ECL</t>
  </si>
  <si>
    <t>Novi NPL*/Ukupni prihodujući krediti</t>
  </si>
  <si>
    <t>Neto NPL/Osnovni kapital</t>
  </si>
  <si>
    <t>Dospjeli krediti/Ukupni krediti</t>
  </si>
  <si>
    <t>* Iznos rasta/pada NPL na izvještajni datum u odnosu na uporedni period</t>
  </si>
  <si>
    <t>Likvidna imovina nivoa 1</t>
  </si>
  <si>
    <t>Gotovina</t>
  </si>
  <si>
    <t>Rezerve centralne banke koje se mogu povući</t>
  </si>
  <si>
    <t>Imovina centralne vlade</t>
  </si>
  <si>
    <t>Imovina jedinica regionalne vlade i lokalne vlasti</t>
  </si>
  <si>
    <t>Likvidna imovina nivoa 2</t>
  </si>
  <si>
    <t>Likvidna imovina nivoa 2a</t>
  </si>
  <si>
    <t>Likvidna imovina nivoa 2b</t>
  </si>
  <si>
    <t>Ukupno (1+2)</t>
  </si>
  <si>
    <t>Ukupni odlivi</t>
  </si>
  <si>
    <t>Ukupni prilivi</t>
  </si>
  <si>
    <t xml:space="preserve">Prilivi na koje se primjenjuje gornja granica od 75% odliva </t>
  </si>
  <si>
    <t>Neto likvidnosni odlivi (1-3)</t>
  </si>
  <si>
    <t xml:space="preserve"> - % -</t>
  </si>
  <si>
    <t xml:space="preserve">2. </t>
  </si>
  <si>
    <t>Učešće  %</t>
  </si>
  <si>
    <t xml:space="preserve">Aktiva      </t>
  </si>
  <si>
    <t xml:space="preserve">Aktiva         </t>
  </si>
  <si>
    <t xml:space="preserve">Aktiva       </t>
  </si>
  <si>
    <r>
      <t>Rashod od kamata i slični prihodi</t>
    </r>
    <r>
      <rPr>
        <sz val="12"/>
        <color rgb="FF2E74B5"/>
        <rFont val="Calibri"/>
        <family val="2"/>
        <scheme val="minor"/>
      </rPr>
      <t> </t>
    </r>
  </si>
  <si>
    <t>Stopa pokrivenosti ukupne izloženosti sa ECL</t>
  </si>
  <si>
    <t>Stopa nekvalitetnih izloženosti</t>
  </si>
  <si>
    <t>Stopa pokrivenosti nekvalitetnih izloženosti sa ECL</t>
  </si>
  <si>
    <t>NPL/Ukupni kapital i ECL za NPL</t>
  </si>
  <si>
    <t>Stopa pokrivenosti NPL sa ECL</t>
  </si>
  <si>
    <t xml:space="preserve"> I  Aktiva u bilansu stanja</t>
  </si>
  <si>
    <t>II  Obaveze u bilansu stanja</t>
  </si>
  <si>
    <t>III Vanbilansna pozicija neto (+) ili (-)</t>
  </si>
  <si>
    <t>Neto mikrokrediti</t>
  </si>
  <si>
    <t xml:space="preserve">Materijalna i nematerijalna imovina </t>
  </si>
  <si>
    <t>R.br.</t>
  </si>
  <si>
    <t>Broj MKO</t>
  </si>
  <si>
    <t>Višak prihoda nad rashodima/Dobit</t>
  </si>
  <si>
    <t>Manjak prihoda nad rashodima/Gubitak</t>
  </si>
  <si>
    <t xml:space="preserve"> 10=8x4</t>
  </si>
  <si>
    <t xml:space="preserve">  9=7x3</t>
  </si>
  <si>
    <t xml:space="preserve">     Broj lizing društava</t>
  </si>
  <si>
    <t xml:space="preserve">  Broj lizing društava</t>
  </si>
  <si>
    <t>Inostrani faktoring</t>
  </si>
  <si>
    <t>Faktoring sa pravom regresa</t>
  </si>
  <si>
    <t xml:space="preserve">Izloženosti stope finansijske poluge </t>
  </si>
  <si>
    <t xml:space="preserve">Stopa finansijske poluge </t>
  </si>
  <si>
    <t>31.12.2021.</t>
  </si>
  <si>
    <t xml:space="preserve">       31.12.2021.</t>
  </si>
  <si>
    <t xml:space="preserve">    31.12.2021.</t>
  </si>
  <si>
    <t xml:space="preserve">31.12.2021. </t>
  </si>
  <si>
    <t>Pokazatelj</t>
  </si>
  <si>
    <t>1.1.1.14.</t>
  </si>
  <si>
    <t xml:space="preserve"> (–) Stvarne ili potencijalne obaveze kupovine vlastitih instrumenata redovnog osnovnog kapitala</t>
  </si>
  <si>
    <t>Imovina multilateralne razvojne banke i međunarodnih organizacija</t>
  </si>
  <si>
    <t xml:space="preserve">            Iznos</t>
  </si>
  <si>
    <t>Tabela 1: Org. dijelovi, mreža bankomata i POS uređaja banaka koje posluju u FBiH</t>
  </si>
  <si>
    <t>31.03.2022.</t>
  </si>
  <si>
    <t>Tabela 2. Struktura vlasništva prema ukupnom kapitalu</t>
  </si>
  <si>
    <t>Tabela 3: Struktura vlasništva prema učešću državnog, privatnog i stranog kapitala</t>
  </si>
  <si>
    <t>31.03.2021.</t>
  </si>
  <si>
    <t>Tabela 5: Kvalifikaciona struktura zaposlenih u bankama FBiH</t>
  </si>
  <si>
    <t>Tabela 4: Tržišni udjeli banaka prema vrsti vlasništva (većinskom kapitalu)</t>
  </si>
  <si>
    <t xml:space="preserve">       31.03.2022.</t>
  </si>
  <si>
    <t>Tabela 6: Ukupna aktiva po zaposlenom</t>
  </si>
  <si>
    <t>Tabela 7: Bilans stanja</t>
  </si>
  <si>
    <t>Tabela 8: Aktiva banaka prema vlasničkoj strukturi</t>
  </si>
  <si>
    <t xml:space="preserve">Tabela 9: Učešće grupa banaka u ukupnoj aktivi </t>
  </si>
  <si>
    <t>Tabela 10: Novčana sredstva banaka</t>
  </si>
  <si>
    <t>Tabela 11: Vrijednosni papiri prema vrsti instrumenta</t>
  </si>
  <si>
    <t>* Najveći dio, od cca. 95%, odnosi se na obveznice banaka iz EU i SAD, a preostali dio na obveznice kompanije iz EU</t>
  </si>
  <si>
    <t>Korporativne obveznice*</t>
  </si>
  <si>
    <t>Tabela 12: Vrijednosni papiri entitetskih vlada BiH</t>
  </si>
  <si>
    <t>Tabela 13: Sektorska struktura depozita</t>
  </si>
  <si>
    <t xml:space="preserve">Tabela 14: Štednja stanovništva  </t>
  </si>
  <si>
    <t>Tabela 15: Ročna struktura štednih depozita stanovništva</t>
  </si>
  <si>
    <t>Tabela 16: Krediti, štednja i depoziti stanovništva</t>
  </si>
  <si>
    <t xml:space="preserve">Tabela 17: Izvještaj o stanju regulatornog kapitala </t>
  </si>
  <si>
    <t>Tabela 18: Struktura izloženosti riziku</t>
  </si>
  <si>
    <t>Tabela 19: Pokazatelji adekvatnosti kapitala</t>
  </si>
  <si>
    <t>Tabela 20: Stopa finansijske poluge</t>
  </si>
  <si>
    <t xml:space="preserve">Tabela 21: Finansijska imovina, vanbilansne stavke i ECL </t>
  </si>
  <si>
    <t>Tabela 22: Izloženosti prema nivoima kreditnog rizika</t>
  </si>
  <si>
    <t>Tabela 23: Sektorska struktura kredita</t>
  </si>
  <si>
    <t>Tabela 24: Ročna struktura kredita</t>
  </si>
  <si>
    <t>Tabela 25: Krediti prema nivoima kreditnog rizika</t>
  </si>
  <si>
    <t>Tabela 26: Pokazatelji kreditnog rizika</t>
  </si>
  <si>
    <t xml:space="preserve">    31.03.2022.</t>
  </si>
  <si>
    <t>Tabela 27: Ostvareni finansijski rezultat banaka</t>
  </si>
  <si>
    <t>01.01. - 31.03.2020.</t>
  </si>
  <si>
    <t>01.01. - 31.03.2021.</t>
  </si>
  <si>
    <t>01.01. - 31.03.2022.</t>
  </si>
  <si>
    <t>Tabela 28: Struktura ukupnih prihoda banaka</t>
  </si>
  <si>
    <t>Tabela 29: Struktura ukupnih rashoda banaka</t>
  </si>
  <si>
    <t>Tabela 30: Pokazatelji profitabilnosti, produktivnosti i efikasnosti</t>
  </si>
  <si>
    <t>31.03.2020.</t>
  </si>
  <si>
    <t>Tabela 31: LCR</t>
  </si>
  <si>
    <t>Tabela 32: Zaštitni sloj likvidnosti</t>
  </si>
  <si>
    <t>Tabela 33: Neto likvidnosni odlivi</t>
  </si>
  <si>
    <t>Tabela 34: Ročna struktura depozita po preostalom dospijeću</t>
  </si>
  <si>
    <t>Tabela 35: Pokazatelji likvidnosti</t>
  </si>
  <si>
    <t>Tabela 36: Ročna usklađenost finansijske aktive i obaveza do 180 dana</t>
  </si>
  <si>
    <t>Tabela 37: Devizna usklađenost finansijske aktive i obaveza (EUR i ukupno)</t>
  </si>
  <si>
    <t>Tabela 38: Ukupna ponderisana pozicija bankarske knjige</t>
  </si>
  <si>
    <t>Tabela 39: Kvalifikaciona struktura zaposlenih u MKO u FBiH</t>
  </si>
  <si>
    <t xml:space="preserve">Tabela 40: Bilans stanja mikrokreditnog sektora   </t>
  </si>
  <si>
    <t xml:space="preserve">31.03.2022. </t>
  </si>
  <si>
    <t xml:space="preserve">Tabela 41: Struktura kapitala mikrokreditnog sektora  </t>
  </si>
  <si>
    <t xml:space="preserve">Tabela 42: Ročna struktura uzetih kredita </t>
  </si>
  <si>
    <t xml:space="preserve">Tabela 43: Neto mikrokrediti  </t>
  </si>
  <si>
    <t>Tabela 44: Sektorska i ročna struktura mikrokredita</t>
  </si>
  <si>
    <t xml:space="preserve">Tabela 45: RKG </t>
  </si>
  <si>
    <t>Tabela 46: Ostvareni finansijski rezultat MKO</t>
  </si>
  <si>
    <t>Tabela 47: Struktura ukupnih prihoda MKO</t>
  </si>
  <si>
    <t>Tabela 48: Struktura ukupnih rashoda MKO</t>
  </si>
  <si>
    <t>Tabela 49: Kvalifikaciona struktura zaposlenih u lizing društvima FBiH</t>
  </si>
  <si>
    <t>Tabela 50: Struktura potraživanja po finansijskom lizingu</t>
  </si>
  <si>
    <t>Tabela 51: Struktura neto bilansnih pozicija aktive</t>
  </si>
  <si>
    <t>Tabela 52: Pregled rezervi za finansijski lizing</t>
  </si>
  <si>
    <t>Tabela 53: Ostvareni finansijski rezultat lizing društava</t>
  </si>
  <si>
    <t>Tabela 54: Struktura ukupnih prihoda lizing društava</t>
  </si>
  <si>
    <t>Tabela 55: Struktura ukupnih rashoda lizing društava</t>
  </si>
  <si>
    <t>01.01. - 31.03.2022. </t>
  </si>
  <si>
    <t>Tabela 56: Struktura broja zaključenih ugovora i iznosa finansiranja lizing sistema</t>
  </si>
  <si>
    <t>Tabela 57: Nominalni iznos otkupljenih novčanih potraživanja i isplaćenih kupčevih obaveza prema dobavljačima u FBiH, prema vrsti faktoringa i domicilnosti</t>
  </si>
  <si>
    <t>Tabela 1: Org. dijelovi,  mreža bankomata i POS uređaja banaka koje posluju u FBiH</t>
  </si>
  <si>
    <t>Tabela 2: Struktura vlasništva prema ukupnom kapitalu</t>
  </si>
  <si>
    <t>Tabela 5: Kvalifikaciona struktura zaposlenih  u bankama FBiH</t>
  </si>
  <si>
    <t xml:space="preserve">Tabela 50: Struktura potraživanja po finansijskom lizingu </t>
  </si>
  <si>
    <t>7-90 dana</t>
  </si>
  <si>
    <t>91 dan do jedne godine</t>
  </si>
  <si>
    <t>Do 5 godina</t>
  </si>
  <si>
    <t>Preko 5 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</si>
</sst>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.0"/>
    <numFmt numFmtId="166" formatCode="0.0"/>
    <numFmt numFmtId="167" formatCode="#,###"/>
    <numFmt numFmtId="168" formatCode="#,##0.0000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1"/>
      <color theme="4" tint="-0.499984740745262"/>
      <name val="Calibri"/>
      <family val="2"/>
      <scheme val="minor"/>
    </font>
    <font>
      <b/>
      <sz val="8"/>
      <color rgb="FF000000"/>
      <name val="Times New Roman"/>
      <family val="1"/>
    </font>
    <font>
      <sz val="11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charset val="238"/>
    </font>
    <font>
      <i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</font>
    <font>
      <b/>
      <sz val="12"/>
      <color theme="4" tint="-0.499984740745262"/>
      <name val="Calibri"/>
      <family val="2"/>
    </font>
    <font>
      <sz val="12"/>
      <color theme="4" tint="-0.499984740745262"/>
      <name val="Calibri"/>
      <family val="2"/>
    </font>
    <font>
      <i/>
      <sz val="12"/>
      <color theme="4" tint="-0.499984740745262"/>
      <name val="Calibri"/>
      <family val="2"/>
    </font>
    <font>
      <b/>
      <sz val="12"/>
      <color rgb="FF2E74B5"/>
      <name val="Calibri"/>
      <family val="2"/>
    </font>
    <font>
      <b/>
      <sz val="10"/>
      <color rgb="FF2E74B5"/>
      <name val="Calibri"/>
      <family val="2"/>
    </font>
    <font>
      <sz val="12"/>
      <color rgb="FF2E74B5"/>
      <name val="Calibri"/>
      <family val="2"/>
    </font>
    <font>
      <i/>
      <sz val="12"/>
      <color rgb="FF2E74B5"/>
      <name val="Calibri"/>
      <family val="2"/>
    </font>
    <font>
      <b/>
      <sz val="12"/>
      <color rgb="FF2E74B5"/>
      <name val="Calibri"/>
      <family val="2"/>
      <charset val="238"/>
      <scheme val="minor"/>
    </font>
    <font>
      <b/>
      <sz val="10"/>
      <color rgb="FF2E74B5"/>
      <name val="Calibri"/>
      <family val="2"/>
      <charset val="238"/>
      <scheme val="minor"/>
    </font>
    <font>
      <sz val="12"/>
      <color rgb="FF2E74B5"/>
      <name val="Calibri"/>
      <family val="2"/>
      <charset val="238"/>
      <scheme val="minor"/>
    </font>
    <font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  <charset val="238"/>
    </font>
    <font>
      <sz val="12"/>
      <color theme="4" tint="-0.499984740745262"/>
      <name val="Calibri"/>
      <family val="2"/>
      <charset val="238"/>
    </font>
    <font>
      <sz val="10"/>
      <color theme="4" tint="-0.499984740745262"/>
      <name val="Calibri"/>
      <family val="2"/>
    </font>
    <font>
      <sz val="12"/>
      <color theme="4" tint="-0.499984740745262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9"/>
      <color theme="1"/>
      <name val="Calibri"/>
      <family val="2"/>
    </font>
    <font>
      <sz val="9"/>
      <color theme="4" tint="-0.499984740745262"/>
      <name val="Calibri"/>
      <family val="2"/>
    </font>
    <font>
      <sz val="10"/>
      <name val="Arial"/>
      <family val="2"/>
    </font>
    <font>
      <sz val="8"/>
      <name val="Arial"/>
      <family val="2"/>
      <charset val="238"/>
    </font>
    <font>
      <sz val="10"/>
      <color rgb="FF2E74B5"/>
      <name val="Calibri"/>
      <family val="2"/>
      <scheme val="minor"/>
    </font>
    <font>
      <b/>
      <sz val="9"/>
      <color rgb="FF2E74B5"/>
      <name val="Calibri"/>
      <family val="2"/>
      <scheme val="minor"/>
    </font>
    <font>
      <sz val="9"/>
      <color rgb="FF2E74B5"/>
      <name val="Calibri"/>
      <family val="2"/>
      <scheme val="minor"/>
    </font>
    <font>
      <b/>
      <sz val="8"/>
      <color rgb="FF2E74B5"/>
      <name val="Calibri"/>
      <family val="2"/>
      <scheme val="minor"/>
    </font>
    <font>
      <sz val="8"/>
      <color rgb="FF2E74B5"/>
      <name val="Calibri"/>
      <family val="2"/>
      <scheme val="minor"/>
    </font>
    <font>
      <b/>
      <sz val="7"/>
      <color rgb="FF2E74B5"/>
      <name val="Calibri"/>
      <family val="2"/>
      <scheme val="minor"/>
    </font>
    <font>
      <sz val="7"/>
      <color rgb="FF2E74B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/>
      <right/>
      <top style="thick">
        <color rgb="FF1F3864"/>
      </top>
      <bottom/>
      <diagonal/>
    </border>
    <border>
      <left/>
      <right/>
      <top/>
      <bottom style="thick">
        <color theme="8" tint="-0.499984740745262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" fillId="0" borderId="0"/>
    <xf numFmtId="0" fontId="62" fillId="0" borderId="0"/>
  </cellStyleXfs>
  <cellXfs count="492">
    <xf numFmtId="0" fontId="0" fillId="0" borderId="0" xfId="0"/>
    <xf numFmtId="0" fontId="3" fillId="0" borderId="0" xfId="0" applyFont="1"/>
    <xf numFmtId="0" fontId="10" fillId="0" borderId="0" xfId="0" applyFont="1"/>
    <xf numFmtId="0" fontId="11" fillId="0" borderId="0" xfId="0" applyFont="1" applyAlignment="1">
      <alignment horizontal="justify" vertical="center"/>
    </xf>
    <xf numFmtId="0" fontId="12" fillId="0" borderId="0" xfId="0" applyFont="1"/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0" fillId="0" borderId="0" xfId="0" applyFont="1" applyFill="1"/>
    <xf numFmtId="0" fontId="18" fillId="0" borderId="0" xfId="0" applyFont="1"/>
    <xf numFmtId="0" fontId="11" fillId="0" borderId="0" xfId="0" applyFont="1" applyAlignment="1">
      <alignment vertical="center"/>
    </xf>
    <xf numFmtId="0" fontId="0" fillId="0" borderId="0" xfId="0" applyFill="1"/>
    <xf numFmtId="0" fontId="20" fillId="0" borderId="0" xfId="0" applyFont="1" applyAlignment="1">
      <alignment vertical="center" wrapText="1"/>
    </xf>
    <xf numFmtId="0" fontId="0" fillId="0" borderId="0" xfId="0" applyBorder="1"/>
    <xf numFmtId="49" fontId="19" fillId="0" borderId="0" xfId="0" applyNumberFormat="1" applyFont="1" applyAlignment="1">
      <alignment horizontal="right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Fill="1"/>
    <xf numFmtId="0" fontId="12" fillId="2" borderId="0" xfId="0" applyFont="1" applyFill="1"/>
    <xf numFmtId="0" fontId="0" fillId="2" borderId="0" xfId="0" applyFill="1"/>
    <xf numFmtId="3" fontId="0" fillId="0" borderId="0" xfId="0" applyNumberFormat="1"/>
    <xf numFmtId="3" fontId="0" fillId="0" borderId="0" xfId="0" applyNumberFormat="1" applyFill="1"/>
    <xf numFmtId="3" fontId="0" fillId="2" borderId="0" xfId="0" applyNumberFormat="1" applyFill="1"/>
    <xf numFmtId="0" fontId="12" fillId="0" borderId="0" xfId="0" applyFont="1" applyFill="1" applyAlignment="1">
      <alignment horizontal="justify" vertical="center"/>
    </xf>
    <xf numFmtId="166" fontId="0" fillId="2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horizontal="justify" vertical="center"/>
    </xf>
    <xf numFmtId="0" fontId="14" fillId="0" borderId="0" xfId="0" applyFont="1" applyFill="1"/>
    <xf numFmtId="0" fontId="15" fillId="0" borderId="0" xfId="0" applyFont="1" applyFill="1" applyAlignment="1">
      <alignment horizontal="right" vertical="center" indent="2"/>
    </xf>
    <xf numFmtId="0" fontId="22" fillId="0" borderId="0" xfId="0" applyFont="1" applyAlignment="1">
      <alignment horizontal="justify" vertical="center"/>
    </xf>
    <xf numFmtId="10" fontId="0" fillId="0" borderId="0" xfId="0" applyNumberFormat="1"/>
    <xf numFmtId="4" fontId="0" fillId="0" borderId="0" xfId="0" applyNumberFormat="1"/>
    <xf numFmtId="0" fontId="23" fillId="0" borderId="0" xfId="0" applyFont="1" applyFill="1"/>
    <xf numFmtId="0" fontId="12" fillId="0" borderId="0" xfId="0" applyFont="1" applyBorder="1" applyAlignment="1">
      <alignment vertical="center" wrapText="1"/>
    </xf>
    <xf numFmtId="165" fontId="0" fillId="0" borderId="0" xfId="0" applyNumberFormat="1"/>
    <xf numFmtId="165" fontId="0" fillId="0" borderId="0" xfId="0" applyNumberFormat="1" applyFill="1"/>
    <xf numFmtId="166" fontId="0" fillId="0" borderId="0" xfId="0" applyNumberFormat="1"/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justify" vertical="center"/>
    </xf>
    <xf numFmtId="0" fontId="0" fillId="0" borderId="0" xfId="0" applyFont="1"/>
    <xf numFmtId="49" fontId="8" fillId="0" borderId="0" xfId="0" applyNumberFormat="1" applyFont="1"/>
    <xf numFmtId="49" fontId="26" fillId="0" borderId="0" xfId="0" applyNumberFormat="1" applyFont="1" applyAlignment="1">
      <alignment horizontal="center" vertical="center"/>
    </xf>
    <xf numFmtId="1" fontId="0" fillId="0" borderId="0" xfId="0" applyNumberFormat="1"/>
    <xf numFmtId="1" fontId="6" fillId="0" borderId="0" xfId="0" applyNumberFormat="1" applyFont="1" applyAlignment="1">
      <alignment horizontal="right" vertical="center"/>
    </xf>
    <xf numFmtId="10" fontId="3" fillId="0" borderId="0" xfId="0" applyNumberFormat="1" applyFont="1"/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right" vertical="center"/>
    </xf>
    <xf numFmtId="1" fontId="6" fillId="2" borderId="0" xfId="0" applyNumberFormat="1" applyFont="1" applyFill="1" applyAlignment="1">
      <alignment horizontal="right" vertical="center"/>
    </xf>
    <xf numFmtId="0" fontId="21" fillId="0" borderId="0" xfId="0" applyFont="1"/>
    <xf numFmtId="0" fontId="27" fillId="0" borderId="0" xfId="0" applyFont="1" applyAlignment="1">
      <alignment horizontal="center"/>
    </xf>
    <xf numFmtId="0" fontId="21" fillId="2" borderId="0" xfId="0" applyFont="1" applyFill="1"/>
    <xf numFmtId="166" fontId="21" fillId="0" borderId="0" xfId="0" applyNumberFormat="1" applyFont="1"/>
    <xf numFmtId="9" fontId="0" fillId="0" borderId="0" xfId="0" applyNumberFormat="1"/>
    <xf numFmtId="3" fontId="28" fillId="0" borderId="0" xfId="0" applyNumberFormat="1" applyFont="1" applyBorder="1" applyAlignment="1">
      <alignment horizontal="right" vertical="center" wrapText="1"/>
    </xf>
    <xf numFmtId="2" fontId="0" fillId="0" borderId="0" xfId="0" applyNumberFormat="1"/>
    <xf numFmtId="2" fontId="21" fillId="0" borderId="0" xfId="0" applyNumberFormat="1" applyFont="1"/>
    <xf numFmtId="0" fontId="0" fillId="0" borderId="0" xfId="0" applyFill="1"/>
    <xf numFmtId="166" fontId="3" fillId="0" borderId="0" xfId="0" applyNumberFormat="1" applyFont="1"/>
    <xf numFmtId="3" fontId="10" fillId="0" borderId="0" xfId="0" applyNumberFormat="1" applyFont="1"/>
    <xf numFmtId="3" fontId="3" fillId="0" borderId="0" xfId="0" applyNumberFormat="1" applyFont="1"/>
    <xf numFmtId="0" fontId="29" fillId="0" borderId="0" xfId="0" applyFont="1"/>
    <xf numFmtId="165" fontId="0" fillId="2" borderId="0" xfId="0" applyNumberFormat="1" applyFill="1"/>
    <xf numFmtId="0" fontId="0" fillId="0" borderId="0" xfId="0" applyBorder="1" applyAlignment="1">
      <alignment vertical="center" wrapText="1"/>
    </xf>
    <xf numFmtId="3" fontId="30" fillId="0" borderId="0" xfId="0" applyNumberFormat="1" applyFont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0" fontId="21" fillId="0" borderId="0" xfId="0" applyNumberFormat="1" applyFont="1"/>
    <xf numFmtId="3" fontId="0" fillId="0" borderId="0" xfId="0" applyNumberFormat="1" applyAlignment="1"/>
    <xf numFmtId="10" fontId="10" fillId="0" borderId="0" xfId="0" applyNumberFormat="1" applyFont="1"/>
    <xf numFmtId="3" fontId="2" fillId="0" borderId="0" xfId="0" applyNumberFormat="1" applyFont="1"/>
    <xf numFmtId="0" fontId="0" fillId="0" borderId="0" xfId="0"/>
    <xf numFmtId="3" fontId="23" fillId="0" borderId="0" xfId="0" applyNumberFormat="1" applyFont="1" applyFill="1"/>
    <xf numFmtId="0" fontId="0" fillId="0" borderId="1" xfId="0" applyFill="1" applyBorder="1"/>
    <xf numFmtId="0" fontId="34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vertical="center" wrapText="1"/>
    </xf>
    <xf numFmtId="0" fontId="35" fillId="4" borderId="0" xfId="0" applyFont="1" applyFill="1" applyAlignment="1">
      <alignment horizontal="center" vertical="center" wrapText="1"/>
    </xf>
    <xf numFmtId="0" fontId="35" fillId="3" borderId="0" xfId="0" applyFont="1" applyFill="1" applyAlignment="1">
      <alignment vertical="center" wrapText="1"/>
    </xf>
    <xf numFmtId="0" fontId="36" fillId="3" borderId="0" xfId="0" applyFont="1" applyFill="1" applyAlignment="1">
      <alignment horizontal="center" vertical="center" wrapText="1"/>
    </xf>
    <xf numFmtId="0" fontId="36" fillId="3" borderId="0" xfId="0" applyFont="1" applyFill="1" applyAlignment="1">
      <alignment vertical="center" wrapText="1"/>
    </xf>
    <xf numFmtId="0" fontId="36" fillId="3" borderId="0" xfId="0" applyFont="1" applyFill="1" applyAlignment="1">
      <alignment horizontal="right" vertical="center" wrapText="1"/>
    </xf>
    <xf numFmtId="3" fontId="36" fillId="3" borderId="0" xfId="0" applyNumberFormat="1" applyFont="1" applyFill="1" applyAlignment="1">
      <alignment horizontal="right" vertical="center" wrapText="1"/>
    </xf>
    <xf numFmtId="3" fontId="35" fillId="4" borderId="0" xfId="0" applyNumberFormat="1" applyFont="1" applyFill="1" applyAlignment="1">
      <alignment horizontal="right" vertical="center" wrapText="1"/>
    </xf>
    <xf numFmtId="0" fontId="36" fillId="3" borderId="0" xfId="0" applyFont="1" applyFill="1" applyAlignment="1">
      <alignment horizontal="justify" vertical="center" wrapText="1"/>
    </xf>
    <xf numFmtId="165" fontId="36" fillId="3" borderId="0" xfId="0" applyNumberFormat="1" applyFont="1" applyFill="1" applyAlignment="1">
      <alignment horizontal="center" vertical="center" wrapText="1"/>
    </xf>
    <xf numFmtId="3" fontId="35" fillId="4" borderId="0" xfId="0" applyNumberFormat="1" applyFont="1" applyFill="1" applyAlignment="1">
      <alignment horizontal="center" vertical="center" wrapText="1"/>
    </xf>
    <xf numFmtId="166" fontId="36" fillId="3" borderId="0" xfId="0" applyNumberFormat="1" applyFont="1" applyFill="1" applyAlignment="1">
      <alignment horizontal="center" vertical="center" wrapText="1"/>
    </xf>
    <xf numFmtId="3" fontId="36" fillId="3" borderId="0" xfId="0" applyNumberFormat="1" applyFont="1" applyFill="1" applyAlignment="1">
      <alignment horizontal="center" vertical="center" wrapText="1"/>
    </xf>
    <xf numFmtId="49" fontId="37" fillId="0" borderId="0" xfId="0" applyNumberFormat="1" applyFont="1" applyFill="1" applyAlignment="1">
      <alignment horizontal="right"/>
    </xf>
    <xf numFmtId="0" fontId="29" fillId="0" borderId="0" xfId="0" applyFont="1" applyFill="1"/>
    <xf numFmtId="0" fontId="38" fillId="0" borderId="0" xfId="0" applyFont="1"/>
    <xf numFmtId="49" fontId="39" fillId="0" borderId="0" xfId="0" applyNumberFormat="1" applyFont="1" applyFill="1" applyAlignment="1">
      <alignment horizontal="right"/>
    </xf>
    <xf numFmtId="0" fontId="10" fillId="0" borderId="1" xfId="0" applyFont="1" applyBorder="1"/>
    <xf numFmtId="49" fontId="33" fillId="0" borderId="1" xfId="0" applyNumberFormat="1" applyFont="1" applyBorder="1" applyAlignment="1">
      <alignment horizontal="center"/>
    </xf>
    <xf numFmtId="0" fontId="41" fillId="0" borderId="0" xfId="0" applyFont="1"/>
    <xf numFmtId="0" fontId="12" fillId="0" borderId="1" xfId="0" applyFont="1" applyFill="1" applyBorder="1"/>
    <xf numFmtId="0" fontId="0" fillId="0" borderId="0" xfId="0" applyFill="1" applyBorder="1"/>
    <xf numFmtId="0" fontId="12" fillId="0" borderId="0" xfId="0" applyFont="1" applyFill="1" applyBorder="1"/>
    <xf numFmtId="0" fontId="11" fillId="0" borderId="1" xfId="0" applyFont="1" applyFill="1" applyBorder="1" applyAlignment="1">
      <alignment horizontal="justify" vertical="center"/>
    </xf>
    <xf numFmtId="0" fontId="13" fillId="0" borderId="1" xfId="0" applyFont="1" applyFill="1" applyBorder="1"/>
    <xf numFmtId="49" fontId="39" fillId="0" borderId="1" xfId="0" applyNumberFormat="1" applyFont="1" applyFill="1" applyBorder="1" applyAlignment="1">
      <alignment horizontal="right"/>
    </xf>
    <xf numFmtId="0" fontId="38" fillId="0" borderId="0" xfId="0" applyFont="1" applyFill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/>
    </xf>
    <xf numFmtId="0" fontId="44" fillId="0" borderId="0" xfId="0" applyFont="1"/>
    <xf numFmtId="0" fontId="29" fillId="0" borderId="1" xfId="0" applyFont="1" applyBorder="1"/>
    <xf numFmtId="0" fontId="45" fillId="0" borderId="1" xfId="0" applyFont="1" applyBorder="1" applyAlignment="1">
      <alignment horizontal="center" vertical="center"/>
    </xf>
    <xf numFmtId="0" fontId="44" fillId="0" borderId="1" xfId="0" applyFont="1" applyBorder="1"/>
    <xf numFmtId="49" fontId="43" fillId="0" borderId="1" xfId="0" applyNumberFormat="1" applyFont="1" applyBorder="1" applyAlignment="1">
      <alignment horizontal="right"/>
    </xf>
    <xf numFmtId="0" fontId="43" fillId="0" borderId="0" xfId="0" applyFont="1" applyBorder="1" applyAlignment="1">
      <alignment horizontal="center" vertical="center" wrapText="1"/>
    </xf>
    <xf numFmtId="3" fontId="43" fillId="0" borderId="0" xfId="0" applyNumberFormat="1" applyFont="1" applyBorder="1" applyAlignment="1">
      <alignment horizontal="right" vertical="center" wrapText="1"/>
    </xf>
    <xf numFmtId="1" fontId="43" fillId="0" borderId="0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justify" vertical="center"/>
    </xf>
    <xf numFmtId="0" fontId="35" fillId="4" borderId="0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vertical="center" wrapText="1"/>
    </xf>
    <xf numFmtId="0" fontId="36" fillId="3" borderId="0" xfId="0" applyFont="1" applyFill="1" applyBorder="1" applyAlignment="1">
      <alignment horizontal="left" vertical="center" wrapText="1"/>
    </xf>
    <xf numFmtId="0" fontId="46" fillId="4" borderId="0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vertical="center" wrapText="1"/>
    </xf>
    <xf numFmtId="3" fontId="48" fillId="3" borderId="0" xfId="0" applyNumberFormat="1" applyFont="1" applyFill="1" applyBorder="1" applyAlignment="1">
      <alignment horizontal="right" vertical="center" wrapText="1"/>
    </xf>
    <xf numFmtId="166" fontId="48" fillId="3" borderId="0" xfId="0" applyNumberFormat="1" applyFont="1" applyFill="1" applyBorder="1" applyAlignment="1">
      <alignment horizontal="center" vertical="center" wrapText="1"/>
    </xf>
    <xf numFmtId="1" fontId="48" fillId="3" borderId="0" xfId="0" applyNumberFormat="1" applyFont="1" applyFill="1" applyBorder="1" applyAlignment="1">
      <alignment horizontal="center" vertical="center" wrapText="1"/>
    </xf>
    <xf numFmtId="3" fontId="46" fillId="4" borderId="0" xfId="0" applyNumberFormat="1" applyFont="1" applyFill="1" applyBorder="1" applyAlignment="1">
      <alignment horizontal="right" vertical="center" wrapText="1"/>
    </xf>
    <xf numFmtId="1" fontId="46" fillId="4" borderId="0" xfId="0" applyNumberFormat="1" applyFont="1" applyFill="1" applyBorder="1" applyAlignment="1">
      <alignment horizontal="center" vertical="center" wrapText="1"/>
    </xf>
    <xf numFmtId="3" fontId="48" fillId="3" borderId="0" xfId="0" applyNumberFormat="1" applyFont="1" applyFill="1" applyBorder="1" applyAlignment="1">
      <alignment horizontal="center" vertical="center" wrapText="1"/>
    </xf>
    <xf numFmtId="0" fontId="36" fillId="3" borderId="0" xfId="0" applyFont="1" applyFill="1" applyBorder="1"/>
    <xf numFmtId="3" fontId="48" fillId="3" borderId="0" xfId="0" applyNumberFormat="1" applyFont="1" applyFill="1" applyBorder="1" applyAlignment="1">
      <alignment vertical="center" wrapText="1"/>
    </xf>
    <xf numFmtId="0" fontId="48" fillId="3" borderId="0" xfId="0" applyFont="1" applyFill="1" applyBorder="1" applyAlignment="1">
      <alignment horizontal="right" vertical="center" wrapText="1"/>
    </xf>
    <xf numFmtId="0" fontId="36" fillId="3" borderId="0" xfId="0" applyFont="1" applyFill="1" applyBorder="1" applyAlignment="1">
      <alignment horizontal="center"/>
    </xf>
    <xf numFmtId="0" fontId="48" fillId="3" borderId="0" xfId="0" applyFont="1" applyFill="1" applyBorder="1" applyAlignment="1">
      <alignment horizontal="left" vertical="center" wrapText="1"/>
    </xf>
    <xf numFmtId="165" fontId="48" fillId="3" borderId="0" xfId="0" applyNumberFormat="1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1" fontId="48" fillId="3" borderId="0" xfId="0" applyNumberFormat="1" applyFont="1" applyFill="1" applyBorder="1" applyAlignment="1">
      <alignment horizontal="right" vertical="center" wrapText="1"/>
    </xf>
    <xf numFmtId="0" fontId="31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justify" vertical="center" wrapText="1"/>
    </xf>
    <xf numFmtId="0" fontId="34" fillId="4" borderId="0" xfId="0" applyFont="1" applyFill="1" applyBorder="1" applyAlignment="1">
      <alignment horizontal="center" vertical="center"/>
    </xf>
    <xf numFmtId="3" fontId="48" fillId="3" borderId="0" xfId="0" applyNumberFormat="1" applyFont="1" applyFill="1" applyBorder="1" applyAlignment="1">
      <alignment horizontal="right" vertical="center"/>
    </xf>
    <xf numFmtId="3" fontId="46" fillId="4" borderId="0" xfId="0" applyNumberFormat="1" applyFont="1" applyFill="1" applyBorder="1" applyAlignment="1">
      <alignment horizontal="right" vertical="center"/>
    </xf>
    <xf numFmtId="3" fontId="46" fillId="4" borderId="0" xfId="0" applyNumberFormat="1" applyFont="1" applyFill="1" applyBorder="1" applyAlignment="1">
      <alignment horizontal="center" vertical="center" wrapText="1"/>
    </xf>
    <xf numFmtId="0" fontId="31" fillId="4" borderId="0" xfId="0" applyFont="1" applyFill="1" applyBorder="1"/>
    <xf numFmtId="49" fontId="48" fillId="3" borderId="0" xfId="1" applyNumberFormat="1" applyFont="1" applyFill="1" applyBorder="1" applyAlignment="1">
      <alignment horizontal="justify" vertical="center" wrapText="1"/>
    </xf>
    <xf numFmtId="0" fontId="31" fillId="0" borderId="0" xfId="0" applyFont="1"/>
    <xf numFmtId="0" fontId="48" fillId="0" borderId="0" xfId="0" applyFont="1"/>
    <xf numFmtId="16" fontId="46" fillId="4" borderId="0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39" fillId="0" borderId="1" xfId="0" applyNumberFormat="1" applyFont="1" applyBorder="1"/>
    <xf numFmtId="0" fontId="11" fillId="0" borderId="1" xfId="0" applyFont="1" applyBorder="1"/>
    <xf numFmtId="0" fontId="12" fillId="0" borderId="1" xfId="0" applyFont="1" applyBorder="1"/>
    <xf numFmtId="49" fontId="39" fillId="0" borderId="1" xfId="0" applyNumberFormat="1" applyFont="1" applyBorder="1" applyAlignment="1">
      <alignment horizontal="right"/>
    </xf>
    <xf numFmtId="0" fontId="44" fillId="0" borderId="1" xfId="0" applyFont="1" applyBorder="1" applyAlignment="1">
      <alignment horizontal="center" vertical="center"/>
    </xf>
    <xf numFmtId="0" fontId="46" fillId="4" borderId="0" xfId="0" applyFont="1" applyFill="1" applyBorder="1" applyAlignment="1">
      <alignment vertical="center" wrapText="1"/>
    </xf>
    <xf numFmtId="49" fontId="46" fillId="4" borderId="0" xfId="0" applyNumberFormat="1" applyFont="1" applyFill="1" applyBorder="1" applyAlignment="1">
      <alignment horizontal="center" vertical="center" wrapText="1"/>
    </xf>
    <xf numFmtId="0" fontId="35" fillId="4" borderId="0" xfId="0" applyFont="1" applyFill="1" applyBorder="1" applyAlignment="1">
      <alignment horizontal="center"/>
    </xf>
    <xf numFmtId="0" fontId="46" fillId="3" borderId="0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center"/>
    </xf>
    <xf numFmtId="0" fontId="46" fillId="3" borderId="0" xfId="0" applyFont="1" applyFill="1" applyBorder="1" applyAlignment="1">
      <alignment horizontal="left" vertical="center" wrapText="1"/>
    </xf>
    <xf numFmtId="3" fontId="46" fillId="3" borderId="0" xfId="0" applyNumberFormat="1" applyFont="1" applyFill="1" applyBorder="1" applyAlignment="1">
      <alignment horizontal="center" vertical="center" wrapText="1"/>
    </xf>
    <xf numFmtId="1" fontId="46" fillId="3" borderId="0" xfId="0" applyNumberFormat="1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vertical="center" wrapText="1"/>
    </xf>
    <xf numFmtId="9" fontId="46" fillId="3" borderId="0" xfId="0" applyNumberFormat="1" applyFont="1" applyFill="1" applyBorder="1" applyAlignment="1">
      <alignment horizontal="center" vertical="center" wrapText="1"/>
    </xf>
    <xf numFmtId="49" fontId="46" fillId="3" borderId="0" xfId="0" applyNumberFormat="1" applyFont="1" applyFill="1" applyBorder="1" applyAlignment="1">
      <alignment horizontal="center" vertical="center" wrapText="1"/>
    </xf>
    <xf numFmtId="0" fontId="41" fillId="0" borderId="1" xfId="0" applyFont="1" applyBorder="1"/>
    <xf numFmtId="49" fontId="43" fillId="0" borderId="1" xfId="0" applyNumberFormat="1" applyFont="1" applyBorder="1"/>
    <xf numFmtId="0" fontId="47" fillId="4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vertical="center"/>
    </xf>
    <xf numFmtId="3" fontId="46" fillId="4" borderId="0" xfId="0" applyNumberFormat="1" applyFont="1" applyFill="1" applyBorder="1" applyAlignment="1">
      <alignment vertical="center"/>
    </xf>
    <xf numFmtId="3" fontId="46" fillId="4" borderId="0" xfId="0" applyNumberFormat="1" applyFont="1" applyFill="1" applyBorder="1" applyAlignment="1">
      <alignment vertical="center" wrapText="1"/>
    </xf>
    <xf numFmtId="1" fontId="48" fillId="4" borderId="0" xfId="0" applyNumberFormat="1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vertical="center"/>
    </xf>
    <xf numFmtId="3" fontId="46" fillId="3" borderId="0" xfId="0" applyNumberFormat="1" applyFont="1" applyFill="1" applyBorder="1" applyAlignment="1">
      <alignment horizontal="right" vertical="center" wrapText="1"/>
    </xf>
    <xf numFmtId="3" fontId="46" fillId="3" borderId="0" xfId="0" applyNumberFormat="1" applyFont="1" applyFill="1" applyBorder="1" applyAlignment="1">
      <alignment vertical="center"/>
    </xf>
    <xf numFmtId="3" fontId="46" fillId="3" borderId="0" xfId="0" applyNumberFormat="1" applyFont="1" applyFill="1" applyBorder="1" applyAlignment="1">
      <alignment vertical="center" wrapText="1"/>
    </xf>
    <xf numFmtId="0" fontId="48" fillId="3" borderId="0" xfId="0" applyFont="1" applyFill="1" applyBorder="1" applyAlignment="1">
      <alignment vertical="center"/>
    </xf>
    <xf numFmtId="3" fontId="48" fillId="3" borderId="0" xfId="0" applyNumberFormat="1" applyFont="1" applyFill="1" applyBorder="1" applyAlignment="1">
      <alignment vertical="center"/>
    </xf>
    <xf numFmtId="3" fontId="48" fillId="3" borderId="0" xfId="0" applyNumberFormat="1" applyFont="1" applyFill="1" applyBorder="1" applyAlignment="1"/>
    <xf numFmtId="3" fontId="48" fillId="3" borderId="0" xfId="0" applyNumberFormat="1" applyFont="1" applyFill="1" applyBorder="1" applyAlignment="1">
      <alignment wrapText="1"/>
    </xf>
    <xf numFmtId="49" fontId="43" fillId="0" borderId="1" xfId="0" applyNumberFormat="1" applyFont="1" applyFill="1" applyBorder="1" applyAlignment="1">
      <alignment horizontal="right"/>
    </xf>
    <xf numFmtId="0" fontId="38" fillId="2" borderId="0" xfId="0" applyFont="1" applyFill="1"/>
    <xf numFmtId="0" fontId="29" fillId="2" borderId="1" xfId="0" applyFont="1" applyFill="1" applyBorder="1"/>
    <xf numFmtId="0" fontId="44" fillId="2" borderId="1" xfId="0" applyFont="1" applyFill="1" applyBorder="1"/>
    <xf numFmtId="49" fontId="43" fillId="2" borderId="1" xfId="0" applyNumberFormat="1" applyFont="1" applyFill="1" applyBorder="1" applyAlignment="1">
      <alignment horizontal="center"/>
    </xf>
    <xf numFmtId="0" fontId="40" fillId="3" borderId="0" xfId="0" applyFont="1" applyFill="1" applyBorder="1" applyAlignment="1">
      <alignment vertical="center"/>
    </xf>
    <xf numFmtId="0" fontId="35" fillId="3" borderId="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justify" vertical="center" wrapText="1"/>
    </xf>
    <xf numFmtId="3" fontId="36" fillId="3" borderId="0" xfId="0" applyNumberFormat="1" applyFont="1" applyFill="1" applyBorder="1" applyAlignment="1">
      <alignment horizontal="center" vertical="center" wrapText="1"/>
    </xf>
    <xf numFmtId="3" fontId="36" fillId="3" borderId="0" xfId="0" applyNumberFormat="1" applyFont="1" applyFill="1" applyBorder="1"/>
    <xf numFmtId="0" fontId="33" fillId="3" borderId="0" xfId="0" applyFont="1" applyFill="1" applyBorder="1" applyAlignment="1">
      <alignment vertical="center"/>
    </xf>
    <xf numFmtId="49" fontId="33" fillId="0" borderId="1" xfId="0" applyNumberFormat="1" applyFont="1" applyBorder="1" applyAlignment="1">
      <alignment horizontal="right"/>
    </xf>
    <xf numFmtId="0" fontId="53" fillId="0" borderId="1" xfId="0" applyFont="1" applyBorder="1"/>
    <xf numFmtId="49" fontId="42" fillId="0" borderId="1" xfId="0" applyNumberFormat="1" applyFont="1" applyBorder="1" applyAlignment="1">
      <alignment horizontal="right" vertical="center"/>
    </xf>
    <xf numFmtId="0" fontId="48" fillId="3" borderId="0" xfId="0" applyFont="1" applyFill="1" applyBorder="1" applyAlignment="1">
      <alignment horizontal="justify" vertical="center"/>
    </xf>
    <xf numFmtId="0" fontId="46" fillId="4" borderId="0" xfId="0" applyFont="1" applyFill="1" applyBorder="1" applyAlignment="1">
      <alignment horizontal="center" vertical="top" wrapText="1"/>
    </xf>
    <xf numFmtId="1" fontId="46" fillId="4" borderId="0" xfId="0" applyNumberFormat="1" applyFont="1" applyFill="1" applyBorder="1" applyAlignment="1">
      <alignment horizontal="center" vertical="top" wrapText="1"/>
    </xf>
    <xf numFmtId="0" fontId="35" fillId="4" borderId="0" xfId="0" applyFont="1" applyFill="1" applyBorder="1" applyAlignment="1">
      <alignment horizontal="center" vertical="top"/>
    </xf>
    <xf numFmtId="0" fontId="47" fillId="4" borderId="0" xfId="0" applyFont="1" applyFill="1" applyBorder="1" applyAlignment="1">
      <alignment horizontal="center" vertical="top" wrapText="1"/>
    </xf>
    <xf numFmtId="1" fontId="47" fillId="4" borderId="0" xfId="0" applyNumberFormat="1" applyFont="1" applyFill="1" applyBorder="1" applyAlignment="1">
      <alignment horizontal="center" vertical="top" wrapText="1"/>
    </xf>
    <xf numFmtId="164" fontId="46" fillId="4" borderId="0" xfId="0" applyNumberFormat="1" applyFont="1" applyFill="1" applyBorder="1" applyAlignment="1">
      <alignment horizontal="right" vertical="center" wrapText="1"/>
    </xf>
    <xf numFmtId="166" fontId="46" fillId="4" borderId="0" xfId="0" applyNumberFormat="1" applyFont="1" applyFill="1" applyBorder="1" applyAlignment="1">
      <alignment horizontal="center" vertical="center" wrapText="1"/>
    </xf>
    <xf numFmtId="49" fontId="54" fillId="0" borderId="1" xfId="0" applyNumberFormat="1" applyFont="1" applyFill="1" applyBorder="1" applyAlignment="1">
      <alignment horizontal="right" vertical="center"/>
    </xf>
    <xf numFmtId="0" fontId="55" fillId="0" borderId="1" xfId="0" applyFont="1" applyFill="1" applyBorder="1"/>
    <xf numFmtId="0" fontId="47" fillId="4" borderId="0" xfId="0" applyFont="1" applyFill="1" applyBorder="1" applyAlignment="1">
      <alignment horizontal="center" wrapText="1"/>
    </xf>
    <xf numFmtId="49" fontId="54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justify" vertical="center"/>
    </xf>
    <xf numFmtId="3" fontId="35" fillId="4" borderId="0" xfId="0" applyNumberFormat="1" applyFont="1" applyFill="1" applyBorder="1" applyAlignment="1">
      <alignment vertical="center"/>
    </xf>
    <xf numFmtId="166" fontId="35" fillId="4" borderId="0" xfId="0" applyNumberFormat="1" applyFont="1" applyFill="1" applyBorder="1" applyAlignment="1">
      <alignment horizontal="center" vertical="center"/>
    </xf>
    <xf numFmtId="0" fontId="31" fillId="3" borderId="0" xfId="0" applyFont="1" applyFill="1" applyBorder="1"/>
    <xf numFmtId="0" fontId="31" fillId="3" borderId="0" xfId="0" applyFont="1" applyFill="1" applyBorder="1" applyAlignment="1">
      <alignment horizontal="center"/>
    </xf>
    <xf numFmtId="0" fontId="35" fillId="3" borderId="0" xfId="0" applyFont="1" applyFill="1" applyBorder="1" applyAlignment="1">
      <alignment vertical="center" wrapText="1"/>
    </xf>
    <xf numFmtId="0" fontId="32" fillId="3" borderId="0" xfId="0" applyFont="1" applyFill="1" applyBorder="1" applyAlignment="1">
      <alignment vertical="center" wrapText="1"/>
    </xf>
    <xf numFmtId="166" fontId="46" fillId="3" borderId="0" xfId="0" applyNumberFormat="1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wrapText="1"/>
    </xf>
    <xf numFmtId="0" fontId="46" fillId="4" borderId="0" xfId="0" applyFont="1" applyFill="1" applyBorder="1" applyAlignment="1">
      <alignment horizontal="center" wrapText="1"/>
    </xf>
    <xf numFmtId="0" fontId="38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0" fontId="46" fillId="3" borderId="0" xfId="0" applyFont="1" applyFill="1" applyBorder="1" applyAlignment="1">
      <alignment horizontal="right" vertical="center" wrapText="1"/>
    </xf>
    <xf numFmtId="3" fontId="35" fillId="3" borderId="0" xfId="0" applyNumberFormat="1" applyFont="1" applyFill="1" applyBorder="1" applyAlignment="1">
      <alignment horizontal="right" vertical="center" wrapText="1"/>
    </xf>
    <xf numFmtId="0" fontId="35" fillId="4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left" vertical="center" wrapText="1"/>
    </xf>
    <xf numFmtId="3" fontId="36" fillId="3" borderId="0" xfId="0" applyNumberFormat="1" applyFont="1" applyFill="1" applyBorder="1" applyAlignment="1">
      <alignment horizontal="right" vertical="center" wrapText="1"/>
    </xf>
    <xf numFmtId="3" fontId="35" fillId="4" borderId="0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justify" vertical="center"/>
    </xf>
    <xf numFmtId="3" fontId="35" fillId="4" borderId="0" xfId="0" applyNumberFormat="1" applyFont="1" applyFill="1" applyBorder="1" applyAlignment="1">
      <alignment vertical="center" wrapText="1"/>
    </xf>
    <xf numFmtId="3" fontId="35" fillId="3" borderId="0" xfId="0" applyNumberFormat="1" applyFont="1" applyFill="1" applyBorder="1" applyAlignment="1">
      <alignment vertical="center" wrapText="1"/>
    </xf>
    <xf numFmtId="49" fontId="37" fillId="0" borderId="1" xfId="0" applyNumberFormat="1" applyFont="1" applyBorder="1" applyAlignment="1">
      <alignment horizontal="right"/>
    </xf>
    <xf numFmtId="0" fontId="38" fillId="0" borderId="0" xfId="0" applyFont="1" applyAlignment="1">
      <alignment horizontal="justify" vertical="center"/>
    </xf>
    <xf numFmtId="165" fontId="36" fillId="3" borderId="0" xfId="0" applyNumberFormat="1" applyFont="1" applyFill="1" applyBorder="1" applyAlignment="1">
      <alignment horizontal="center" vertical="center" wrapText="1"/>
    </xf>
    <xf numFmtId="166" fontId="36" fillId="3" borderId="0" xfId="0" applyNumberFormat="1" applyFont="1" applyFill="1" applyBorder="1" applyAlignment="1">
      <alignment horizontal="center" vertical="center" wrapText="1"/>
    </xf>
    <xf numFmtId="9" fontId="46" fillId="4" borderId="0" xfId="0" applyNumberFormat="1" applyFont="1" applyFill="1" applyBorder="1" applyAlignment="1">
      <alignment horizontal="right" vertical="center" wrapText="1"/>
    </xf>
    <xf numFmtId="0" fontId="36" fillId="3" borderId="0" xfId="0" applyFont="1" applyFill="1" applyBorder="1" applyAlignment="1">
      <alignment horizontal="right" vertical="center" wrapText="1"/>
    </xf>
    <xf numFmtId="3" fontId="35" fillId="4" borderId="0" xfId="0" applyNumberFormat="1" applyFont="1" applyFill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right"/>
    </xf>
    <xf numFmtId="0" fontId="56" fillId="0" borderId="0" xfId="0" applyFont="1"/>
    <xf numFmtId="0" fontId="49" fillId="3" borderId="0" xfId="0" applyFont="1" applyFill="1" applyBorder="1" applyAlignment="1">
      <alignment horizontal="center" vertical="center" wrapText="1"/>
    </xf>
    <xf numFmtId="164" fontId="48" fillId="3" borderId="0" xfId="0" applyNumberFormat="1" applyFont="1" applyFill="1" applyBorder="1" applyAlignment="1">
      <alignment horizontal="center" vertical="center" wrapText="1"/>
    </xf>
    <xf numFmtId="10" fontId="48" fillId="3" borderId="0" xfId="0" applyNumberFormat="1" applyFont="1" applyFill="1" applyBorder="1" applyAlignment="1">
      <alignment horizontal="center" vertical="center" wrapText="1"/>
    </xf>
    <xf numFmtId="164" fontId="46" fillId="4" borderId="0" xfId="0" applyNumberFormat="1" applyFont="1" applyFill="1" applyBorder="1" applyAlignment="1">
      <alignment horizontal="center" vertical="center" wrapText="1"/>
    </xf>
    <xf numFmtId="0" fontId="46" fillId="4" borderId="0" xfId="0" applyFont="1" applyFill="1" applyBorder="1" applyAlignment="1">
      <alignment horizontal="right" vertical="center" wrapText="1"/>
    </xf>
    <xf numFmtId="0" fontId="48" fillId="4" borderId="0" xfId="0" applyFont="1" applyFill="1" applyBorder="1" applyAlignment="1">
      <alignment horizontal="right" vertical="center" wrapText="1"/>
    </xf>
    <xf numFmtId="1" fontId="48" fillId="3" borderId="0" xfId="0" applyNumberFormat="1" applyFont="1" applyFill="1" applyBorder="1" applyAlignment="1">
      <alignment vertical="center" wrapText="1"/>
    </xf>
    <xf numFmtId="49" fontId="43" fillId="0" borderId="1" xfId="0" applyNumberFormat="1" applyFont="1" applyBorder="1" applyAlignment="1">
      <alignment horizontal="left"/>
    </xf>
    <xf numFmtId="0" fontId="35" fillId="4" borderId="0" xfId="0" applyFont="1" applyFill="1" applyBorder="1" applyAlignment="1">
      <alignment horizontal="left" vertical="top" wrapText="1"/>
    </xf>
    <xf numFmtId="0" fontId="35" fillId="4" borderId="0" xfId="0" applyFont="1" applyFill="1" applyBorder="1" applyAlignment="1">
      <alignment vertical="center" wrapText="1"/>
    </xf>
    <xf numFmtId="164" fontId="35" fillId="4" borderId="0" xfId="0" applyNumberFormat="1" applyFont="1" applyFill="1" applyBorder="1" applyAlignment="1">
      <alignment horizontal="right" vertical="center" wrapText="1"/>
    </xf>
    <xf numFmtId="1" fontId="36" fillId="3" borderId="0" xfId="0" applyNumberFormat="1" applyFont="1" applyFill="1" applyBorder="1" applyAlignment="1">
      <alignment horizontal="center" vertical="center" wrapText="1"/>
    </xf>
    <xf numFmtId="1" fontId="35" fillId="4" borderId="0" xfId="0" applyNumberFormat="1" applyFont="1" applyFill="1" applyBorder="1" applyAlignment="1">
      <alignment horizontal="center" vertical="center" wrapText="1"/>
    </xf>
    <xf numFmtId="10" fontId="35" fillId="4" borderId="0" xfId="0" applyNumberFormat="1" applyFont="1" applyFill="1" applyBorder="1" applyAlignment="1">
      <alignment horizontal="center" vertical="center" wrapText="1"/>
    </xf>
    <xf numFmtId="166" fontId="36" fillId="3" borderId="0" xfId="0" applyNumberFormat="1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left" vertical="center"/>
    </xf>
    <xf numFmtId="16" fontId="36" fillId="3" borderId="0" xfId="0" applyNumberFormat="1" applyFont="1" applyFill="1" applyBorder="1" applyAlignment="1">
      <alignment horizontal="center" vertical="center" wrapText="1"/>
    </xf>
    <xf numFmtId="1" fontId="35" fillId="4" borderId="0" xfId="0" applyNumberFormat="1" applyFont="1" applyFill="1" applyBorder="1" applyAlignment="1">
      <alignment horizontal="center" vertical="center"/>
    </xf>
    <xf numFmtId="4" fontId="35" fillId="3" borderId="0" xfId="0" applyNumberFormat="1" applyFont="1" applyFill="1" applyBorder="1" applyAlignment="1">
      <alignment horizontal="center" vertical="center" wrapText="1"/>
    </xf>
    <xf numFmtId="10" fontId="36" fillId="3" borderId="0" xfId="0" applyNumberFormat="1" applyFont="1" applyFill="1" applyBorder="1" applyAlignment="1">
      <alignment horizontal="center" vertical="center" wrapText="1"/>
    </xf>
    <xf numFmtId="10" fontId="41" fillId="0" borderId="1" xfId="0" applyNumberFormat="1" applyFont="1" applyBorder="1"/>
    <xf numFmtId="166" fontId="48" fillId="3" borderId="0" xfId="0" applyNumberFormat="1" applyFont="1" applyFill="1" applyBorder="1" applyAlignment="1">
      <alignment horizontal="center" vertical="center"/>
    </xf>
    <xf numFmtId="3" fontId="36" fillId="3" borderId="0" xfId="0" applyNumberFormat="1" applyFont="1" applyFill="1" applyBorder="1" applyAlignment="1">
      <alignment horizontal="right" vertical="center"/>
    </xf>
    <xf numFmtId="1" fontId="48" fillId="3" borderId="0" xfId="0" applyNumberFormat="1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right" vertical="center"/>
    </xf>
    <xf numFmtId="1" fontId="46" fillId="4" borderId="0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justify" vertical="center"/>
    </xf>
    <xf numFmtId="49" fontId="43" fillId="0" borderId="1" xfId="0" applyNumberFormat="1" applyFont="1" applyBorder="1" applyAlignment="1">
      <alignment vertical="center"/>
    </xf>
    <xf numFmtId="0" fontId="36" fillId="3" borderId="0" xfId="0" applyFont="1" applyFill="1" applyBorder="1" applyAlignment="1">
      <alignment vertical="center"/>
    </xf>
    <xf numFmtId="3" fontId="36" fillId="3" borderId="0" xfId="0" applyNumberFormat="1" applyFont="1" applyFill="1" applyBorder="1" applyAlignment="1">
      <alignment vertical="center"/>
    </xf>
    <xf numFmtId="165" fontId="36" fillId="3" borderId="0" xfId="0" applyNumberFormat="1" applyFont="1" applyFill="1" applyBorder="1" applyAlignment="1">
      <alignment horizontal="center" vertical="center"/>
    </xf>
    <xf numFmtId="1" fontId="36" fillId="3" borderId="0" xfId="0" applyNumberFormat="1" applyFont="1" applyFill="1" applyBorder="1" applyAlignment="1">
      <alignment horizontal="center" vertical="center"/>
    </xf>
    <xf numFmtId="3" fontId="35" fillId="4" borderId="0" xfId="0" applyNumberFormat="1" applyFont="1" applyFill="1" applyBorder="1" applyAlignment="1">
      <alignment horizontal="center" vertical="center"/>
    </xf>
    <xf numFmtId="3" fontId="35" fillId="4" borderId="0" xfId="0" applyNumberFormat="1" applyFont="1" applyFill="1" applyBorder="1" applyAlignment="1">
      <alignment horizontal="right" vertical="center"/>
    </xf>
    <xf numFmtId="0" fontId="3" fillId="0" borderId="1" xfId="0" applyFont="1" applyBorder="1"/>
    <xf numFmtId="49" fontId="37" fillId="0" borderId="1" xfId="0" applyNumberFormat="1" applyFont="1" applyBorder="1" applyAlignment="1">
      <alignment horizontal="right" vertical="center"/>
    </xf>
    <xf numFmtId="49" fontId="33" fillId="0" borderId="1" xfId="0" applyNumberFormat="1" applyFont="1" applyBorder="1" applyAlignment="1">
      <alignment horizontal="right" vertical="center"/>
    </xf>
    <xf numFmtId="0" fontId="36" fillId="3" borderId="0" xfId="0" applyFont="1" applyFill="1" applyBorder="1" applyAlignment="1">
      <alignment horizontal="right"/>
    </xf>
    <xf numFmtId="0" fontId="35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center" vertical="center"/>
    </xf>
    <xf numFmtId="2" fontId="35" fillId="3" borderId="0" xfId="0" applyNumberFormat="1" applyFont="1" applyFill="1" applyBorder="1" applyAlignment="1">
      <alignment horizontal="center" vertical="center"/>
    </xf>
    <xf numFmtId="0" fontId="57" fillId="0" borderId="1" xfId="0" applyFont="1" applyBorder="1"/>
    <xf numFmtId="9" fontId="36" fillId="3" borderId="0" xfId="0" applyNumberFormat="1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right" vertical="center"/>
    </xf>
    <xf numFmtId="1" fontId="35" fillId="4" borderId="0" xfId="0" applyNumberFormat="1" applyFont="1" applyFill="1" applyBorder="1" applyAlignment="1">
      <alignment horizontal="right" vertical="center"/>
    </xf>
    <xf numFmtId="49" fontId="36" fillId="3" borderId="0" xfId="0" applyNumberFormat="1" applyFont="1" applyFill="1" applyBorder="1" applyAlignment="1">
      <alignment horizontal="right" vertical="center"/>
    </xf>
    <xf numFmtId="0" fontId="25" fillId="0" borderId="1" xfId="0" applyFont="1" applyBorder="1" applyAlignment="1">
      <alignment horizontal="justify" vertical="center"/>
    </xf>
    <xf numFmtId="0" fontId="35" fillId="3" borderId="0" xfId="0" applyFont="1" applyFill="1" applyBorder="1" applyAlignment="1">
      <alignment vertical="center"/>
    </xf>
    <xf numFmtId="3" fontId="36" fillId="3" borderId="0" xfId="0" applyNumberFormat="1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" vertical="center" wrapText="1"/>
    </xf>
    <xf numFmtId="0" fontId="35" fillId="4" borderId="0" xfId="0" applyFont="1" applyFill="1" applyBorder="1" applyAlignment="1">
      <alignment vertical="center"/>
    </xf>
    <xf numFmtId="166" fontId="35" fillId="4" borderId="0" xfId="0" applyNumberFormat="1" applyFont="1" applyFill="1" applyBorder="1" applyAlignment="1">
      <alignment horizontal="center" vertical="center" wrapText="1"/>
    </xf>
    <xf numFmtId="0" fontId="33" fillId="0" borderId="1" xfId="0" applyFont="1" applyBorder="1"/>
    <xf numFmtId="166" fontId="35" fillId="3" borderId="0" xfId="0" applyNumberFormat="1" applyFont="1" applyFill="1" applyBorder="1" applyAlignment="1">
      <alignment horizontal="center" vertical="center" wrapText="1"/>
    </xf>
    <xf numFmtId="3" fontId="35" fillId="3" borderId="0" xfId="0" applyNumberFormat="1" applyFont="1" applyFill="1" applyBorder="1" applyAlignment="1">
      <alignment horizontal="center" vertical="center"/>
    </xf>
    <xf numFmtId="3" fontId="35" fillId="3" borderId="0" xfId="0" applyNumberFormat="1" applyFont="1" applyFill="1" applyBorder="1" applyAlignment="1">
      <alignment horizontal="right" vertical="center"/>
    </xf>
    <xf numFmtId="1" fontId="35" fillId="3" borderId="0" xfId="0" applyNumberFormat="1" applyFont="1" applyFill="1" applyBorder="1" applyAlignment="1">
      <alignment horizontal="center" vertical="center"/>
    </xf>
    <xf numFmtId="3" fontId="35" fillId="3" borderId="0" xfId="0" applyNumberFormat="1" applyFont="1" applyFill="1" applyBorder="1" applyAlignment="1">
      <alignment horizontal="center" vertical="center" wrapText="1"/>
    </xf>
    <xf numFmtId="0" fontId="52" fillId="3" borderId="0" xfId="0" applyFont="1" applyFill="1" applyBorder="1" applyAlignment="1">
      <alignment vertical="center"/>
    </xf>
    <xf numFmtId="0" fontId="50" fillId="4" borderId="0" xfId="0" applyFont="1" applyFill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center" vertical="center"/>
    </xf>
    <xf numFmtId="0" fontId="51" fillId="4" borderId="0" xfId="0" applyFont="1" applyFill="1" applyBorder="1" applyAlignment="1">
      <alignment horizontal="center" vertical="center" wrapText="1"/>
    </xf>
    <xf numFmtId="0" fontId="51" fillId="4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center" vertical="center" wrapText="1"/>
    </xf>
    <xf numFmtId="3" fontId="52" fillId="3" borderId="0" xfId="0" applyNumberFormat="1" applyFont="1" applyFill="1" applyBorder="1" applyAlignment="1">
      <alignment horizontal="right" vertical="center"/>
    </xf>
    <xf numFmtId="166" fontId="52" fillId="3" borderId="0" xfId="0" applyNumberFormat="1" applyFont="1" applyFill="1" applyBorder="1" applyAlignment="1">
      <alignment horizontal="center" vertical="center"/>
    </xf>
    <xf numFmtId="1" fontId="52" fillId="3" borderId="0" xfId="0" applyNumberFormat="1" applyFont="1" applyFill="1" applyBorder="1" applyAlignment="1">
      <alignment horizontal="center" vertical="center"/>
    </xf>
    <xf numFmtId="3" fontId="50" fillId="4" borderId="0" xfId="0" applyNumberFormat="1" applyFont="1" applyFill="1" applyBorder="1" applyAlignment="1">
      <alignment horizontal="right" vertical="center"/>
    </xf>
    <xf numFmtId="1" fontId="50" fillId="4" borderId="0" xfId="0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justify" vertical="center"/>
    </xf>
    <xf numFmtId="49" fontId="33" fillId="0" borderId="1" xfId="0" applyNumberFormat="1" applyFont="1" applyBorder="1" applyAlignment="1">
      <alignment horizontal="center" vertical="center"/>
    </xf>
    <xf numFmtId="9" fontId="52" fillId="3" borderId="0" xfId="0" applyNumberFormat="1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49" fontId="8" fillId="0" borderId="1" xfId="0" applyNumberFormat="1" applyFont="1" applyBorder="1" applyAlignment="1">
      <alignment horizontal="right"/>
    </xf>
    <xf numFmtId="0" fontId="50" fillId="3" borderId="0" xfId="0" applyFont="1" applyFill="1" applyBorder="1" applyAlignment="1">
      <alignment vertical="center"/>
    </xf>
    <xf numFmtId="0" fontId="52" fillId="3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center" vertical="center" wrapText="1"/>
    </xf>
    <xf numFmtId="1" fontId="52" fillId="3" borderId="0" xfId="0" applyNumberFormat="1" applyFont="1" applyFill="1" applyBorder="1" applyAlignment="1">
      <alignment vertical="center"/>
    </xf>
    <xf numFmtId="49" fontId="52" fillId="3" borderId="0" xfId="0" applyNumberFormat="1" applyFont="1" applyFill="1" applyBorder="1" applyAlignment="1">
      <alignment horizontal="center" vertical="center" wrapText="1"/>
    </xf>
    <xf numFmtId="166" fontId="50" fillId="4" borderId="0" xfId="0" applyNumberFormat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66" fontId="50" fillId="3" borderId="0" xfId="0" applyNumberFormat="1" applyFont="1" applyFill="1" applyBorder="1" applyAlignment="1">
      <alignment horizontal="center" vertical="center"/>
    </xf>
    <xf numFmtId="166" fontId="35" fillId="3" borderId="0" xfId="0" applyNumberFormat="1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vertical="center" wrapText="1"/>
    </xf>
    <xf numFmtId="0" fontId="50" fillId="4" borderId="0" xfId="0" applyFont="1" applyFill="1" applyBorder="1" applyAlignment="1">
      <alignment vertical="center"/>
    </xf>
    <xf numFmtId="165" fontId="36" fillId="3" borderId="0" xfId="0" applyNumberFormat="1" applyFont="1" applyFill="1" applyBorder="1" applyAlignment="1">
      <alignment horizontal="right" vertical="center" wrapText="1"/>
    </xf>
    <xf numFmtId="0" fontId="36" fillId="4" borderId="0" xfId="0" applyFont="1" applyFill="1" applyBorder="1" applyAlignment="1">
      <alignment horizontal="justify" vertical="center" wrapText="1"/>
    </xf>
    <xf numFmtId="0" fontId="33" fillId="0" borderId="1" xfId="0" applyFont="1" applyBorder="1" applyAlignment="1">
      <alignment horizontal="right"/>
    </xf>
    <xf numFmtId="3" fontId="35" fillId="3" borderId="0" xfId="0" applyNumberFormat="1" applyFont="1" applyFill="1" applyAlignment="1">
      <alignment horizontal="right" vertical="center" wrapText="1"/>
    </xf>
    <xf numFmtId="0" fontId="35" fillId="4" borderId="0" xfId="0" applyFont="1" applyFill="1" applyAlignment="1">
      <alignment horizontal="center" vertical="center" wrapText="1"/>
    </xf>
    <xf numFmtId="0" fontId="35" fillId="4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 wrapText="1"/>
    </xf>
    <xf numFmtId="0" fontId="46" fillId="4" borderId="0" xfId="0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left" vertical="center" wrapText="1"/>
    </xf>
    <xf numFmtId="164" fontId="35" fillId="3" borderId="0" xfId="0" applyNumberFormat="1" applyFont="1" applyFill="1" applyBorder="1" applyAlignment="1">
      <alignment horizontal="right" vertical="center" wrapText="1"/>
    </xf>
    <xf numFmtId="164" fontId="35" fillId="3" borderId="0" xfId="0" applyNumberFormat="1" applyFont="1" applyFill="1" applyBorder="1" applyAlignment="1">
      <alignment horizontal="right"/>
    </xf>
    <xf numFmtId="3" fontId="36" fillId="3" borderId="0" xfId="0" applyNumberFormat="1" applyFont="1" applyFill="1" applyBorder="1" applyAlignment="1">
      <alignment horizontal="right"/>
    </xf>
    <xf numFmtId="0" fontId="46" fillId="4" borderId="0" xfId="0" applyFont="1" applyFill="1" applyBorder="1" applyAlignment="1">
      <alignment horizontal="center" vertical="center" wrapText="1"/>
    </xf>
    <xf numFmtId="3" fontId="46" fillId="4" borderId="0" xfId="0" applyNumberFormat="1" applyFont="1" applyFill="1" applyBorder="1" applyAlignment="1">
      <alignment horizontal="right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6" fillId="4" borderId="0" xfId="0" applyFont="1" applyFill="1" applyAlignment="1">
      <alignment horizontal="justify" vertical="center" wrapText="1"/>
    </xf>
    <xf numFmtId="0" fontId="35" fillId="4" borderId="0" xfId="0" applyFont="1" applyFill="1" applyAlignment="1">
      <alignment horizontal="justify" vertical="center" wrapText="1"/>
    </xf>
    <xf numFmtId="0" fontId="35" fillId="4" borderId="0" xfId="0" applyFont="1" applyFill="1" applyAlignment="1">
      <alignment horizontal="right" vertical="center" wrapText="1"/>
    </xf>
    <xf numFmtId="164" fontId="52" fillId="3" borderId="0" xfId="0" applyNumberFormat="1" applyFont="1" applyFill="1" applyBorder="1" applyAlignment="1">
      <alignment horizontal="center" vertical="center"/>
    </xf>
    <xf numFmtId="0" fontId="0" fillId="0" borderId="4" xfId="0" applyBorder="1"/>
    <xf numFmtId="0" fontId="60" fillId="0" borderId="0" xfId="0" applyFont="1" applyAlignment="1">
      <alignment horizontal="justify" vertical="center"/>
    </xf>
    <xf numFmtId="0" fontId="58" fillId="0" borderId="0" xfId="0" applyFont="1" applyAlignment="1">
      <alignment horizontal="justify" vertical="center"/>
    </xf>
    <xf numFmtId="0" fontId="35" fillId="4" borderId="0" xfId="0" applyFont="1" applyFill="1" applyAlignment="1">
      <alignment horizontal="center" vertical="center" wrapText="1"/>
    </xf>
    <xf numFmtId="0" fontId="46" fillId="4" borderId="0" xfId="0" applyFont="1" applyFill="1" applyBorder="1" applyAlignment="1">
      <alignment horizontal="center" vertical="center" wrapText="1"/>
    </xf>
    <xf numFmtId="0" fontId="46" fillId="4" borderId="0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vertical="center"/>
    </xf>
    <xf numFmtId="0" fontId="16" fillId="0" borderId="0" xfId="1"/>
    <xf numFmtId="0" fontId="16" fillId="0" borderId="0" xfId="1" applyFill="1"/>
    <xf numFmtId="0" fontId="16" fillId="0" borderId="0" xfId="1" applyFill="1" applyAlignment="1">
      <alignment wrapText="1"/>
    </xf>
    <xf numFmtId="167" fontId="0" fillId="0" borderId="0" xfId="0" applyNumberFormat="1"/>
    <xf numFmtId="165" fontId="48" fillId="3" borderId="0" xfId="0" applyNumberFormat="1" applyFont="1" applyFill="1" applyBorder="1" applyAlignment="1">
      <alignment horizontal="right" vertical="center" wrapText="1"/>
    </xf>
    <xf numFmtId="166" fontId="36" fillId="3" borderId="0" xfId="0" applyNumberFormat="1" applyFont="1" applyFill="1" applyBorder="1" applyAlignment="1">
      <alignment horizontal="right" vertical="center" wrapText="1"/>
    </xf>
    <xf numFmtId="0" fontId="46" fillId="4" borderId="0" xfId="0" applyFont="1" applyFill="1" applyBorder="1" applyAlignment="1">
      <alignment horizontal="center" vertical="center" wrapText="1"/>
    </xf>
    <xf numFmtId="3" fontId="46" fillId="4" borderId="0" xfId="0" applyNumberFormat="1" applyFont="1" applyFill="1" applyBorder="1" applyAlignment="1">
      <alignment horizontal="right" vertical="center" wrapText="1"/>
    </xf>
    <xf numFmtId="1" fontId="46" fillId="4" borderId="0" xfId="0" applyNumberFormat="1" applyFont="1" applyFill="1" applyBorder="1" applyAlignment="1">
      <alignment horizontal="center" vertical="center" wrapText="1"/>
    </xf>
    <xf numFmtId="0" fontId="46" fillId="4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left" vertical="center"/>
    </xf>
    <xf numFmtId="0" fontId="35" fillId="4" borderId="0" xfId="0" applyFont="1" applyFill="1" applyBorder="1" applyAlignment="1">
      <alignment horizontal="center" vertical="center" wrapText="1"/>
    </xf>
    <xf numFmtId="0" fontId="35" fillId="4" borderId="0" xfId="0" applyFont="1" applyFill="1" applyBorder="1" applyAlignment="1">
      <alignment vertical="center" wrapText="1"/>
    </xf>
    <xf numFmtId="3" fontId="31" fillId="3" borderId="0" xfId="0" applyNumberFormat="1" applyFont="1" applyFill="1" applyBorder="1" applyAlignment="1">
      <alignment vertical="center"/>
    </xf>
    <xf numFmtId="3" fontId="63" fillId="0" borderId="0" xfId="3" applyNumberFormat="1" applyFont="1"/>
    <xf numFmtId="1" fontId="46" fillId="4" borderId="0" xfId="0" applyNumberFormat="1" applyFont="1" applyFill="1" applyBorder="1" applyAlignment="1">
      <alignment horizontal="center" vertical="center" wrapText="1"/>
    </xf>
    <xf numFmtId="3" fontId="46" fillId="4" borderId="0" xfId="0" applyNumberFormat="1" applyFont="1" applyFill="1" applyBorder="1" applyAlignment="1">
      <alignment horizontal="right" vertical="center" wrapText="1"/>
    </xf>
    <xf numFmtId="1" fontId="46" fillId="4" borderId="0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Fill="1" applyBorder="1" applyAlignment="1">
      <alignment horizontal="right" vertical="center" wrapText="1"/>
    </xf>
    <xf numFmtId="3" fontId="36" fillId="0" borderId="0" xfId="0" applyNumberFormat="1" applyFont="1" applyFill="1" applyAlignment="1">
      <alignment horizontal="right" vertical="center" wrapText="1"/>
    </xf>
    <xf numFmtId="0" fontId="28" fillId="0" borderId="0" xfId="0" applyFont="1" applyFill="1" applyBorder="1" applyAlignment="1">
      <alignment horizontal="right" vertical="center" wrapText="1"/>
    </xf>
    <xf numFmtId="3" fontId="30" fillId="0" borderId="0" xfId="0" applyNumberFormat="1" applyFont="1" applyFill="1" applyBorder="1" applyAlignment="1">
      <alignment horizontal="right" vertical="center" wrapText="1"/>
    </xf>
    <xf numFmtId="3" fontId="35" fillId="0" borderId="0" xfId="0" applyNumberFormat="1" applyFont="1" applyFill="1" applyAlignment="1">
      <alignment horizontal="right" vertical="center" wrapText="1"/>
    </xf>
    <xf numFmtId="3" fontId="36" fillId="3" borderId="0" xfId="0" applyNumberFormat="1" applyFont="1" applyFill="1" applyAlignment="1">
      <alignment horizontal="right" vertical="center"/>
    </xf>
    <xf numFmtId="3" fontId="36" fillId="0" borderId="0" xfId="0" applyNumberFormat="1" applyFont="1" applyFill="1" applyAlignment="1">
      <alignment horizontal="right" vertical="center"/>
    </xf>
    <xf numFmtId="0" fontId="36" fillId="0" borderId="0" xfId="0" applyFont="1" applyFill="1" applyAlignment="1">
      <alignment horizontal="right" vertical="center"/>
    </xf>
    <xf numFmtId="3" fontId="35" fillId="0" borderId="0" xfId="0" applyNumberFormat="1" applyFont="1" applyFill="1" applyAlignment="1">
      <alignment vertical="center"/>
    </xf>
    <xf numFmtId="3" fontId="35" fillId="0" borderId="0" xfId="0" applyNumberFormat="1" applyFont="1" applyFill="1" applyAlignment="1">
      <alignment horizontal="right" vertical="center"/>
    </xf>
    <xf numFmtId="3" fontId="48" fillId="0" borderId="0" xfId="0" applyNumberFormat="1" applyFont="1" applyFill="1" applyAlignment="1">
      <alignment horizontal="right" vertical="center"/>
    </xf>
    <xf numFmtId="3" fontId="36" fillId="0" borderId="0" xfId="0" applyNumberFormat="1" applyFont="1" applyFill="1"/>
    <xf numFmtId="166" fontId="48" fillId="0" borderId="0" xfId="0" applyNumberFormat="1" applyFont="1" applyFill="1" applyAlignment="1">
      <alignment horizontal="center" vertical="center"/>
    </xf>
    <xf numFmtId="1" fontId="48" fillId="0" borderId="0" xfId="0" applyNumberFormat="1" applyFont="1" applyFill="1" applyAlignment="1">
      <alignment horizontal="center" vertical="center"/>
    </xf>
    <xf numFmtId="3" fontId="46" fillId="0" borderId="0" xfId="0" applyNumberFormat="1" applyFont="1" applyFill="1" applyAlignment="1">
      <alignment vertical="center"/>
    </xf>
    <xf numFmtId="3" fontId="46" fillId="0" borderId="0" xfId="0" applyNumberFormat="1" applyFont="1" applyFill="1" applyAlignment="1">
      <alignment horizontal="right" vertical="center"/>
    </xf>
    <xf numFmtId="1" fontId="46" fillId="0" borderId="0" xfId="0" applyNumberFormat="1" applyFont="1" applyFill="1" applyAlignment="1">
      <alignment horizontal="center" vertical="center"/>
    </xf>
    <xf numFmtId="1" fontId="36" fillId="0" borderId="0" xfId="0" applyNumberFormat="1" applyFont="1" applyFill="1" applyAlignment="1">
      <alignment horizontal="center" vertical="center"/>
    </xf>
    <xf numFmtId="1" fontId="35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right" vertical="center" wrapText="1"/>
    </xf>
    <xf numFmtId="0" fontId="35" fillId="0" borderId="0" xfId="0" applyFont="1" applyFill="1" applyAlignment="1">
      <alignment horizontal="right" vertical="center" wrapText="1"/>
    </xf>
    <xf numFmtId="166" fontId="36" fillId="0" borderId="0" xfId="0" applyNumberFormat="1" applyFont="1" applyFill="1" applyAlignment="1">
      <alignment horizontal="center" vertical="center" wrapText="1"/>
    </xf>
    <xf numFmtId="3" fontId="36" fillId="0" borderId="0" xfId="0" applyNumberFormat="1" applyFont="1" applyFill="1" applyAlignment="1">
      <alignment horizontal="center" vertical="center"/>
    </xf>
    <xf numFmtId="166" fontId="35" fillId="0" borderId="0" xfId="0" applyNumberFormat="1" applyFont="1" applyFill="1" applyAlignment="1">
      <alignment horizontal="center" vertical="center" wrapText="1"/>
    </xf>
    <xf numFmtId="3" fontId="35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35" fillId="0" borderId="0" xfId="0" applyFont="1" applyFill="1" applyAlignment="1">
      <alignment horizontal="center" vertical="center" wrapText="1"/>
    </xf>
    <xf numFmtId="3" fontId="35" fillId="0" borderId="0" xfId="0" applyNumberFormat="1" applyFont="1" applyFill="1" applyAlignment="1">
      <alignment horizontal="center" vertical="center" wrapText="1"/>
    </xf>
    <xf numFmtId="3" fontId="52" fillId="0" borderId="0" xfId="0" applyNumberFormat="1" applyFont="1" applyFill="1" applyAlignment="1">
      <alignment horizontal="right" vertical="center"/>
    </xf>
    <xf numFmtId="3" fontId="50" fillId="0" borderId="0" xfId="0" applyNumberFormat="1" applyFont="1" applyFill="1" applyAlignment="1">
      <alignment horizontal="right" vertical="center"/>
    </xf>
    <xf numFmtId="3" fontId="48" fillId="0" borderId="0" xfId="0" applyNumberFormat="1" applyFont="1" applyFill="1" applyAlignment="1">
      <alignment horizontal="right" vertical="center" wrapText="1"/>
    </xf>
    <xf numFmtId="0" fontId="48" fillId="0" borderId="0" xfId="0" applyFont="1" applyFill="1" applyAlignment="1">
      <alignment horizontal="center" vertical="center" wrapText="1"/>
    </xf>
    <xf numFmtId="3" fontId="46" fillId="0" borderId="0" xfId="0" applyNumberFormat="1" applyFont="1" applyFill="1" applyAlignment="1">
      <alignment horizontal="right" vertical="center" wrapText="1"/>
    </xf>
    <xf numFmtId="0" fontId="46" fillId="0" borderId="0" xfId="0" applyFont="1" applyFill="1" applyAlignment="1">
      <alignment horizontal="center" vertical="center" wrapText="1"/>
    </xf>
    <xf numFmtId="1" fontId="46" fillId="4" borderId="0" xfId="0" applyNumberFormat="1" applyFont="1" applyFill="1" applyBorder="1" applyAlignment="1">
      <alignment horizontal="center" vertical="center" wrapText="1"/>
    </xf>
    <xf numFmtId="0" fontId="52" fillId="0" borderId="0" xfId="0" applyFont="1" applyFill="1" applyAlignment="1">
      <alignment horizontal="right" vertical="center"/>
    </xf>
    <xf numFmtId="0" fontId="50" fillId="0" borderId="0" xfId="0" applyFont="1" applyFill="1" applyAlignment="1">
      <alignment horizontal="right" vertical="center"/>
    </xf>
    <xf numFmtId="3" fontId="67" fillId="0" borderId="0" xfId="0" applyNumberFormat="1" applyFont="1" applyFill="1" applyAlignment="1">
      <alignment horizontal="right" vertical="center" wrapText="1"/>
    </xf>
    <xf numFmtId="3" fontId="67" fillId="0" borderId="0" xfId="0" applyNumberFormat="1" applyFont="1" applyFill="1" applyAlignment="1">
      <alignment horizontal="center" vertical="center" wrapText="1"/>
    </xf>
    <xf numFmtId="0" fontId="67" fillId="0" borderId="0" xfId="0" applyFont="1" applyFill="1" applyAlignment="1">
      <alignment horizontal="center" vertical="center" wrapText="1"/>
    </xf>
    <xf numFmtId="3" fontId="68" fillId="0" borderId="0" xfId="0" applyNumberFormat="1" applyFont="1" applyFill="1" applyAlignment="1">
      <alignment horizontal="right" vertical="center" wrapText="1"/>
    </xf>
    <xf numFmtId="0" fontId="68" fillId="0" borderId="0" xfId="0" applyFont="1" applyFill="1" applyAlignment="1">
      <alignment horizontal="center" vertical="center" wrapText="1"/>
    </xf>
    <xf numFmtId="0" fontId="67" fillId="0" borderId="0" xfId="0" applyFont="1" applyFill="1" applyAlignment="1">
      <alignment horizontal="right" vertical="center" wrapText="1"/>
    </xf>
    <xf numFmtId="0" fontId="68" fillId="0" borderId="0" xfId="0" applyFont="1" applyFill="1" applyAlignment="1">
      <alignment horizontal="right" vertical="center" wrapText="1"/>
    </xf>
    <xf numFmtId="3" fontId="34" fillId="0" borderId="0" xfId="0" applyNumberFormat="1" applyFont="1" applyFill="1" applyAlignment="1">
      <alignment horizontal="right" vertical="center" wrapText="1"/>
    </xf>
    <xf numFmtId="0" fontId="34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vertical="center" wrapText="1"/>
    </xf>
    <xf numFmtId="3" fontId="64" fillId="0" borderId="0" xfId="0" applyNumberFormat="1" applyFont="1" applyFill="1" applyAlignment="1">
      <alignment horizontal="right" vertical="center" wrapText="1"/>
    </xf>
    <xf numFmtId="3" fontId="69" fillId="0" borderId="0" xfId="0" applyNumberFormat="1" applyFont="1" applyFill="1" applyAlignment="1">
      <alignment horizontal="right" vertical="center"/>
    </xf>
    <xf numFmtId="0" fontId="69" fillId="0" borderId="0" xfId="0" applyFont="1" applyFill="1" applyAlignment="1">
      <alignment horizontal="center" vertical="center" wrapText="1"/>
    </xf>
    <xf numFmtId="9" fontId="69" fillId="0" borderId="0" xfId="0" applyNumberFormat="1" applyFont="1" applyFill="1" applyAlignment="1">
      <alignment horizontal="center" vertical="center"/>
    </xf>
    <xf numFmtId="0" fontId="69" fillId="0" borderId="0" xfId="0" applyFont="1" applyFill="1" applyAlignment="1">
      <alignment horizontal="right" vertical="center"/>
    </xf>
    <xf numFmtId="0" fontId="69" fillId="0" borderId="0" xfId="0" applyFont="1" applyFill="1" applyAlignment="1">
      <alignment horizontal="right" vertical="center" wrapText="1"/>
    </xf>
    <xf numFmtId="0" fontId="0" fillId="0" borderId="0" xfId="0" applyFont="1" applyFill="1"/>
    <xf numFmtId="0" fontId="70" fillId="0" borderId="0" xfId="0" applyFont="1" applyFill="1" applyAlignment="1">
      <alignment horizontal="center" vertical="center" wrapText="1"/>
    </xf>
    <xf numFmtId="9" fontId="70" fillId="0" borderId="0" xfId="0" applyNumberFormat="1" applyFont="1" applyFill="1" applyAlignment="1">
      <alignment horizontal="center" vertical="center"/>
    </xf>
    <xf numFmtId="0" fontId="70" fillId="0" borderId="0" xfId="0" applyFont="1" applyFill="1" applyAlignment="1">
      <alignment horizontal="right" vertical="center"/>
    </xf>
    <xf numFmtId="0" fontId="70" fillId="0" borderId="0" xfId="0" applyFont="1" applyFill="1" applyAlignment="1">
      <alignment horizontal="right" vertical="center" wrapText="1"/>
    </xf>
    <xf numFmtId="3" fontId="70" fillId="0" borderId="0" xfId="0" applyNumberFormat="1" applyFont="1" applyFill="1" applyAlignment="1">
      <alignment horizontal="right" vertical="center"/>
    </xf>
    <xf numFmtId="0" fontId="69" fillId="0" borderId="0" xfId="0" applyFont="1" applyFill="1" applyAlignment="1">
      <alignment horizontal="center" vertical="center"/>
    </xf>
    <xf numFmtId="0" fontId="70" fillId="0" borderId="0" xfId="0" applyFont="1" applyFill="1" applyAlignment="1">
      <alignment horizontal="center" vertical="center"/>
    </xf>
    <xf numFmtId="3" fontId="65" fillId="0" borderId="0" xfId="0" applyNumberFormat="1" applyFont="1" applyFill="1" applyAlignment="1">
      <alignment horizontal="right" vertical="center"/>
    </xf>
    <xf numFmtId="0" fontId="65" fillId="0" borderId="0" xfId="0" applyFont="1" applyFill="1" applyAlignment="1">
      <alignment horizontal="center" vertical="center"/>
    </xf>
    <xf numFmtId="0" fontId="65" fillId="0" borderId="0" xfId="0" applyFont="1" applyFill="1" applyAlignment="1">
      <alignment horizontal="right" vertical="center"/>
    </xf>
    <xf numFmtId="0" fontId="66" fillId="0" borderId="0" xfId="0" applyFont="1" applyFill="1" applyAlignment="1">
      <alignment horizontal="center" vertical="center"/>
    </xf>
    <xf numFmtId="0" fontId="66" fillId="0" borderId="0" xfId="0" applyFont="1" applyFill="1" applyAlignment="1">
      <alignment horizontal="right" vertical="center"/>
    </xf>
    <xf numFmtId="3" fontId="66" fillId="0" borderId="0" xfId="0" applyNumberFormat="1" applyFont="1" applyFill="1" applyAlignment="1">
      <alignment horizontal="right" vertical="center"/>
    </xf>
    <xf numFmtId="0" fontId="34" fillId="0" borderId="0" xfId="0" applyFont="1" applyFill="1" applyAlignment="1">
      <alignment horizontal="right" vertical="center" wrapText="1"/>
    </xf>
    <xf numFmtId="0" fontId="64" fillId="0" borderId="0" xfId="0" applyFont="1" applyFill="1" applyAlignment="1">
      <alignment horizontal="right" vertical="center" wrapText="1"/>
    </xf>
    <xf numFmtId="0" fontId="46" fillId="4" borderId="0" xfId="0" applyFont="1" applyFill="1" applyBorder="1" applyAlignment="1">
      <alignment horizontal="center" vertical="center" wrapText="1"/>
    </xf>
    <xf numFmtId="0" fontId="59" fillId="0" borderId="0" xfId="0" applyFont="1" applyAlignment="1">
      <alignment wrapText="1"/>
    </xf>
    <xf numFmtId="0" fontId="61" fillId="0" borderId="0" xfId="0" applyFont="1" applyAlignment="1">
      <alignment vertical="center" wrapText="1"/>
    </xf>
    <xf numFmtId="168" fontId="0" fillId="0" borderId="0" xfId="0" applyNumberFormat="1"/>
    <xf numFmtId="1" fontId="46" fillId="4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/>
    <xf numFmtId="165" fontId="68" fillId="0" borderId="0" xfId="0" applyNumberFormat="1" applyFont="1" applyFill="1" applyAlignment="1">
      <alignment horizontal="right" vertical="center" wrapText="1"/>
    </xf>
    <xf numFmtId="165" fontId="63" fillId="0" borderId="0" xfId="3" applyNumberFormat="1" applyFont="1"/>
    <xf numFmtId="165" fontId="67" fillId="0" borderId="0" xfId="0" applyNumberFormat="1" applyFont="1" applyFill="1" applyAlignment="1">
      <alignment horizontal="right" vertical="center" wrapText="1"/>
    </xf>
    <xf numFmtId="0" fontId="36" fillId="3" borderId="0" xfId="0" applyFont="1" applyFill="1" applyBorder="1" applyAlignment="1">
      <alignment horizontal="center" vertical="center" wrapText="1"/>
    </xf>
    <xf numFmtId="1" fontId="46" fillId="4" borderId="0" xfId="0" applyNumberFormat="1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left" vertical="center"/>
    </xf>
    <xf numFmtId="0" fontId="35" fillId="4" borderId="0" xfId="0" applyFont="1" applyFill="1" applyAlignment="1">
      <alignment horizontal="center" vertical="center" wrapText="1"/>
    </xf>
    <xf numFmtId="0" fontId="35" fillId="3" borderId="0" xfId="0" applyFont="1" applyFill="1" applyAlignment="1">
      <alignment horizontal="left" vertical="center" wrapText="1"/>
    </xf>
    <xf numFmtId="0" fontId="33" fillId="3" borderId="2" xfId="0" applyFont="1" applyFill="1" applyBorder="1" applyAlignment="1">
      <alignment vertical="center" wrapText="1"/>
    </xf>
    <xf numFmtId="0" fontId="35" fillId="4" borderId="0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left" vertical="center" wrapText="1"/>
    </xf>
    <xf numFmtId="0" fontId="35" fillId="4" borderId="0" xfId="0" applyFont="1" applyFill="1" applyBorder="1" applyAlignment="1">
      <alignment horizontal="center" vertical="center"/>
    </xf>
    <xf numFmtId="0" fontId="43" fillId="3" borderId="2" xfId="0" applyFont="1" applyFill="1" applyBorder="1" applyAlignment="1">
      <alignment horizontal="left" vertical="center" wrapText="1"/>
    </xf>
    <xf numFmtId="0" fontId="46" fillId="4" borderId="0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vertical="center" wrapText="1"/>
    </xf>
    <xf numFmtId="0" fontId="43" fillId="3" borderId="0" xfId="0" applyFont="1" applyFill="1" applyBorder="1" applyAlignment="1">
      <alignment horizontal="left" vertical="center" wrapText="1"/>
    </xf>
    <xf numFmtId="3" fontId="46" fillId="4" borderId="0" xfId="0" applyNumberFormat="1" applyFont="1" applyFill="1" applyBorder="1" applyAlignment="1">
      <alignment horizontal="right" vertical="center" wrapText="1"/>
    </xf>
    <xf numFmtId="1" fontId="46" fillId="4" borderId="0" xfId="0" applyNumberFormat="1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horizontal="left" vertical="center" wrapText="1"/>
    </xf>
    <xf numFmtId="0" fontId="46" fillId="3" borderId="0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center"/>
    </xf>
    <xf numFmtId="16" fontId="46" fillId="4" borderId="0" xfId="0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 wrapText="1"/>
    </xf>
    <xf numFmtId="49" fontId="46" fillId="4" borderId="0" xfId="0" applyNumberFormat="1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vertical="center" wrapText="1"/>
    </xf>
    <xf numFmtId="0" fontId="38" fillId="0" borderId="0" xfId="0" applyFont="1" applyFill="1" applyAlignment="1">
      <alignment horizontal="left" wrapText="1"/>
    </xf>
    <xf numFmtId="0" fontId="35" fillId="4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right" vertical="center" wrapText="1"/>
    </xf>
    <xf numFmtId="0" fontId="35" fillId="3" borderId="0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right" vertical="center" wrapText="1"/>
    </xf>
    <xf numFmtId="0" fontId="33" fillId="3" borderId="0" xfId="0" applyFont="1" applyFill="1" applyBorder="1" applyAlignment="1">
      <alignment horizontal="justify" vertical="center" wrapText="1"/>
    </xf>
    <xf numFmtId="0" fontId="43" fillId="3" borderId="0" xfId="0" applyFont="1" applyFill="1" applyBorder="1" applyAlignment="1">
      <alignment horizontal="justify" vertical="center" wrapText="1"/>
    </xf>
    <xf numFmtId="0" fontId="35" fillId="3" borderId="0" xfId="0" applyFont="1" applyFill="1" applyBorder="1" applyAlignment="1">
      <alignment vertical="center"/>
    </xf>
    <xf numFmtId="0" fontId="33" fillId="3" borderId="3" xfId="0" applyFont="1" applyFill="1" applyBorder="1" applyAlignment="1">
      <alignment horizontal="justify" vertical="center" wrapText="1"/>
    </xf>
    <xf numFmtId="49" fontId="43" fillId="0" borderId="1" xfId="0" applyNumberFormat="1" applyFont="1" applyBorder="1" applyAlignment="1">
      <alignment horizontal="right"/>
    </xf>
    <xf numFmtId="0" fontId="50" fillId="4" borderId="0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 xr:uid="{39558C57-D4AF-45A0-B4F6-4DCE50BFC65B}"/>
    <cellStyle name="Normal 3" xfId="3" xr:uid="{07FC1908-B55E-4D74-927D-71F8FD2F2B55}"/>
  </cellStyles>
  <dxfs count="0"/>
  <tableStyles count="0" defaultTableStyle="TableStyleMedium2" defaultPivotStyle="PivotStyleLight16"/>
  <colors>
    <mruColors>
      <color rgb="FFDEEAF6"/>
      <color rgb="FF2E74B5"/>
      <color rgb="FFF3F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9525</xdr:rowOff>
    </xdr:from>
    <xdr:to>
      <xdr:col>7</xdr:col>
      <xdr:colOff>552450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81534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EF0146-C7BF-4E7A-8620-8D253833720B}"/>
            </a:ext>
          </a:extLst>
        </xdr:cNvPr>
        <xdr:cNvSpPr/>
      </xdr:nvSpPr>
      <xdr:spPr>
        <a:xfrm>
          <a:off x="115728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9D5710-C9A1-4250-BBA8-357311497ACF}"/>
            </a:ext>
          </a:extLst>
        </xdr:cNvPr>
        <xdr:cNvSpPr/>
      </xdr:nvSpPr>
      <xdr:spPr>
        <a:xfrm>
          <a:off x="11925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7829B3-03D8-4279-AD2C-C9592B756EFE}"/>
            </a:ext>
          </a:extLst>
        </xdr:cNvPr>
        <xdr:cNvSpPr/>
      </xdr:nvSpPr>
      <xdr:spPr>
        <a:xfrm>
          <a:off x="10620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F7AEE-6197-452F-9701-04E0758615D3}"/>
            </a:ext>
          </a:extLst>
        </xdr:cNvPr>
        <xdr:cNvSpPr/>
      </xdr:nvSpPr>
      <xdr:spPr>
        <a:xfrm>
          <a:off x="830580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685BEF-C0B6-490F-B8AB-E8A9C23FC40E}"/>
            </a:ext>
          </a:extLst>
        </xdr:cNvPr>
        <xdr:cNvSpPr/>
      </xdr:nvSpPr>
      <xdr:spPr>
        <a:xfrm>
          <a:off x="1129665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893830-2F86-4E90-8C04-F797D3A8F8F1}"/>
            </a:ext>
          </a:extLst>
        </xdr:cNvPr>
        <xdr:cNvSpPr/>
      </xdr:nvSpPr>
      <xdr:spPr>
        <a:xfrm>
          <a:off x="86106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455A0A-2733-41C0-B32D-529F62CB5AB7}"/>
            </a:ext>
          </a:extLst>
        </xdr:cNvPr>
        <xdr:cNvSpPr/>
      </xdr:nvSpPr>
      <xdr:spPr>
        <a:xfrm>
          <a:off x="112680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67317-357E-490D-BC95-C8CEC8E0F7E3}"/>
            </a:ext>
          </a:extLst>
        </xdr:cNvPr>
        <xdr:cNvSpPr/>
      </xdr:nvSpPr>
      <xdr:spPr>
        <a:xfrm>
          <a:off x="11115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06E9A1-3C30-4D7E-8D02-24342E81A162}"/>
            </a:ext>
          </a:extLst>
        </xdr:cNvPr>
        <xdr:cNvSpPr/>
      </xdr:nvSpPr>
      <xdr:spPr>
        <a:xfrm>
          <a:off x="9458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1</xdr:row>
      <xdr:rowOff>19050</xdr:rowOff>
    </xdr:from>
    <xdr:to>
      <xdr:col>12</xdr:col>
      <xdr:colOff>561975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055370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47C46A-F6CD-4DEF-A067-8F3C2AD98B0F}"/>
            </a:ext>
          </a:extLst>
        </xdr:cNvPr>
        <xdr:cNvSpPr/>
      </xdr:nvSpPr>
      <xdr:spPr>
        <a:xfrm>
          <a:off x="104679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40DB13-903B-45F9-9E14-7C9B4A14D588}"/>
            </a:ext>
          </a:extLst>
        </xdr:cNvPr>
        <xdr:cNvSpPr/>
      </xdr:nvSpPr>
      <xdr:spPr>
        <a:xfrm>
          <a:off x="12163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D7E23-B1DD-42F6-9F30-A9BA48FC4F7B}"/>
            </a:ext>
          </a:extLst>
        </xdr:cNvPr>
        <xdr:cNvSpPr/>
      </xdr:nvSpPr>
      <xdr:spPr>
        <a:xfrm>
          <a:off x="11058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8E0A0-C3F8-4AF6-B976-C06E4828A060}"/>
            </a:ext>
          </a:extLst>
        </xdr:cNvPr>
        <xdr:cNvSpPr/>
      </xdr:nvSpPr>
      <xdr:spPr>
        <a:xfrm>
          <a:off x="10277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03B9BB-DE41-4ACD-9768-41C4F462763F}"/>
            </a:ext>
          </a:extLst>
        </xdr:cNvPr>
        <xdr:cNvSpPr/>
      </xdr:nvSpPr>
      <xdr:spPr>
        <a:xfrm>
          <a:off x="12077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3DC629-A565-46FD-8C80-D995F05DF0B0}"/>
            </a:ext>
          </a:extLst>
        </xdr:cNvPr>
        <xdr:cNvSpPr/>
      </xdr:nvSpPr>
      <xdr:spPr>
        <a:xfrm>
          <a:off x="10163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2F9C4F-77BB-4597-A0D1-F321A986747F}"/>
            </a:ext>
          </a:extLst>
        </xdr:cNvPr>
        <xdr:cNvSpPr/>
      </xdr:nvSpPr>
      <xdr:spPr>
        <a:xfrm>
          <a:off x="96678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232B7E-E2F8-4076-8712-EF723CF08FD0}"/>
            </a:ext>
          </a:extLst>
        </xdr:cNvPr>
        <xdr:cNvSpPr/>
      </xdr:nvSpPr>
      <xdr:spPr>
        <a:xfrm>
          <a:off x="9591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B42950-9EF3-491B-AB6C-E930C3B803F4}"/>
            </a:ext>
          </a:extLst>
        </xdr:cNvPr>
        <xdr:cNvSpPr/>
      </xdr:nvSpPr>
      <xdr:spPr>
        <a:xfrm>
          <a:off x="9525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532942-540D-45B9-B500-3DCF541BC7EC}"/>
            </a:ext>
          </a:extLst>
        </xdr:cNvPr>
        <xdr:cNvSpPr/>
      </xdr:nvSpPr>
      <xdr:spPr>
        <a:xfrm>
          <a:off x="95631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</xdr:row>
      <xdr:rowOff>19050</xdr:rowOff>
    </xdr:from>
    <xdr:to>
      <xdr:col>12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DF67D-37E0-4D50-A218-3B0C0165B174}"/>
            </a:ext>
          </a:extLst>
        </xdr:cNvPr>
        <xdr:cNvSpPr/>
      </xdr:nvSpPr>
      <xdr:spPr>
        <a:xfrm>
          <a:off x="9667875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A06F10-1EE8-4104-BB2C-BE0995D91FF7}"/>
            </a:ext>
          </a:extLst>
        </xdr:cNvPr>
        <xdr:cNvSpPr/>
      </xdr:nvSpPr>
      <xdr:spPr>
        <a:xfrm>
          <a:off x="98202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B2E968-8E54-4BD9-AAD1-56A3D5E964D0}"/>
            </a:ext>
          </a:extLst>
        </xdr:cNvPr>
        <xdr:cNvSpPr/>
      </xdr:nvSpPr>
      <xdr:spPr>
        <a:xfrm>
          <a:off x="9658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5870CE-2C80-48ED-9523-661298B4FE06}"/>
            </a:ext>
          </a:extLst>
        </xdr:cNvPr>
        <xdr:cNvSpPr/>
      </xdr:nvSpPr>
      <xdr:spPr>
        <a:xfrm>
          <a:off x="930592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C6993A-650B-4098-93FC-94BA8C557B8E}"/>
            </a:ext>
          </a:extLst>
        </xdr:cNvPr>
        <xdr:cNvSpPr/>
      </xdr:nvSpPr>
      <xdr:spPr>
        <a:xfrm>
          <a:off x="12068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8DB4B3-477E-4ED8-A8EF-A25932F7DA3B}"/>
            </a:ext>
          </a:extLst>
        </xdr:cNvPr>
        <xdr:cNvSpPr/>
      </xdr:nvSpPr>
      <xdr:spPr>
        <a:xfrm>
          <a:off x="98107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2C913D-99C5-4DAA-ABC1-3A3115A42448}"/>
            </a:ext>
          </a:extLst>
        </xdr:cNvPr>
        <xdr:cNvSpPr/>
      </xdr:nvSpPr>
      <xdr:spPr>
        <a:xfrm>
          <a:off x="10239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985169-739B-4836-AF32-8EA4E13BEF75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0D3ADC-6FC9-46C6-84E9-DFFF2056FFF8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421A6E-AD65-4CEA-B440-B306093ACBD8}"/>
            </a:ext>
          </a:extLst>
        </xdr:cNvPr>
        <xdr:cNvSpPr/>
      </xdr:nvSpPr>
      <xdr:spPr>
        <a:xfrm>
          <a:off x="7867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1</xdr:row>
      <xdr:rowOff>0</xdr:rowOff>
    </xdr:from>
    <xdr:to>
      <xdr:col>13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3A41D4-873F-44F8-8BB9-DF061149B81A}"/>
            </a:ext>
          </a:extLst>
        </xdr:cNvPr>
        <xdr:cNvSpPr/>
      </xdr:nvSpPr>
      <xdr:spPr>
        <a:xfrm>
          <a:off x="132588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AD096B-0E15-479F-A6DB-E360B0F23A9A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2F2D86-6C6A-4023-93CD-C94E998030B0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8EEB5D-AEE4-4A8E-A529-675E58946E01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D30DDA-15A5-42A7-A401-DA6D48C163D4}"/>
            </a:ext>
          </a:extLst>
        </xdr:cNvPr>
        <xdr:cNvSpPr/>
      </xdr:nvSpPr>
      <xdr:spPr>
        <a:xfrm>
          <a:off x="10067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F914AC-161B-47B5-9E48-F70D354265CB}"/>
            </a:ext>
          </a:extLst>
        </xdr:cNvPr>
        <xdr:cNvSpPr/>
      </xdr:nvSpPr>
      <xdr:spPr>
        <a:xfrm>
          <a:off x="89535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0A219-A378-4B12-B188-914712349F8C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2CB658-CE47-4F8E-B63D-95EB11608F29}"/>
            </a:ext>
          </a:extLst>
        </xdr:cNvPr>
        <xdr:cNvSpPr/>
      </xdr:nvSpPr>
      <xdr:spPr>
        <a:xfrm>
          <a:off x="146685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4A9520-F7F8-492C-81B6-64939A27B0F0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9ECB62-C6D4-44FD-841B-BCE65EC60DE7}"/>
            </a:ext>
          </a:extLst>
        </xdr:cNvPr>
        <xdr:cNvSpPr/>
      </xdr:nvSpPr>
      <xdr:spPr>
        <a:xfrm>
          <a:off x="11382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A9D26-54BE-4138-9D97-1AEC08C4288F}"/>
            </a:ext>
          </a:extLst>
        </xdr:cNvPr>
        <xdr:cNvSpPr/>
      </xdr:nvSpPr>
      <xdr:spPr>
        <a:xfrm>
          <a:off x="8162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1</xdr:row>
      <xdr:rowOff>0</xdr:rowOff>
    </xdr:from>
    <xdr:to>
      <xdr:col>12</xdr:col>
      <xdr:colOff>542925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6EFFB0-CF7C-4245-812C-95E81F55D182}"/>
            </a:ext>
          </a:extLst>
        </xdr:cNvPr>
        <xdr:cNvSpPr/>
      </xdr:nvSpPr>
      <xdr:spPr>
        <a:xfrm>
          <a:off x="9210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6F8F4E-B998-41CE-9D46-7DE901BED568}"/>
            </a:ext>
          </a:extLst>
        </xdr:cNvPr>
        <xdr:cNvSpPr/>
      </xdr:nvSpPr>
      <xdr:spPr>
        <a:xfrm>
          <a:off x="9258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7439F-ED9B-4D26-B734-E3665B8FE4A6}"/>
            </a:ext>
          </a:extLst>
        </xdr:cNvPr>
        <xdr:cNvSpPr/>
      </xdr:nvSpPr>
      <xdr:spPr>
        <a:xfrm>
          <a:off x="127444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F92554-D652-4A81-B76A-C9B0675EC93E}"/>
            </a:ext>
          </a:extLst>
        </xdr:cNvPr>
        <xdr:cNvSpPr/>
      </xdr:nvSpPr>
      <xdr:spPr>
        <a:xfrm>
          <a:off x="6934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6E7DF4-F41C-48DF-A3E9-C344369C737A}"/>
            </a:ext>
          </a:extLst>
        </xdr:cNvPr>
        <xdr:cNvSpPr/>
      </xdr:nvSpPr>
      <xdr:spPr>
        <a:xfrm>
          <a:off x="985837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6132B2-ED5A-4082-A4ED-5C5999267148}"/>
            </a:ext>
          </a:extLst>
        </xdr:cNvPr>
        <xdr:cNvSpPr/>
      </xdr:nvSpPr>
      <xdr:spPr>
        <a:xfrm>
          <a:off x="8896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485F7D-9194-4351-AC98-D0EDABF54A52}"/>
            </a:ext>
          </a:extLst>
        </xdr:cNvPr>
        <xdr:cNvSpPr/>
      </xdr:nvSpPr>
      <xdr:spPr>
        <a:xfrm>
          <a:off x="12306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2A2C8B-6B15-4CFD-B269-C0EC7189687A}"/>
            </a:ext>
          </a:extLst>
        </xdr:cNvPr>
        <xdr:cNvSpPr/>
      </xdr:nvSpPr>
      <xdr:spPr>
        <a:xfrm>
          <a:off x="8829675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2C82B-2D8C-4C70-95F2-F846D93F9FED}"/>
            </a:ext>
          </a:extLst>
        </xdr:cNvPr>
        <xdr:cNvSpPr/>
      </xdr:nvSpPr>
      <xdr:spPr>
        <a:xfrm>
          <a:off x="12058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9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2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3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4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7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48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dimension ref="A1:B58"/>
  <sheetViews>
    <sheetView topLeftCell="A31" workbookViewId="0">
      <selection activeCell="B58" sqref="B58"/>
    </sheetView>
  </sheetViews>
  <sheetFormatPr defaultRowHeight="15" x14ac:dyDescent="0.25"/>
  <cols>
    <col min="2" max="2" width="92.140625" customWidth="1"/>
  </cols>
  <sheetData>
    <row r="1" spans="1:2" x14ac:dyDescent="0.25">
      <c r="A1" s="151" t="s">
        <v>505</v>
      </c>
      <c r="B1" s="151"/>
    </row>
    <row r="2" spans="1:2" x14ac:dyDescent="0.25">
      <c r="A2" s="151"/>
      <c r="B2" s="357" t="s">
        <v>669</v>
      </c>
    </row>
    <row r="3" spans="1:2" x14ac:dyDescent="0.25">
      <c r="A3" s="151"/>
      <c r="B3" s="357" t="s">
        <v>670</v>
      </c>
    </row>
    <row r="4" spans="1:2" x14ac:dyDescent="0.25">
      <c r="A4" s="151"/>
      <c r="B4" s="357" t="s">
        <v>603</v>
      </c>
    </row>
    <row r="5" spans="1:2" x14ac:dyDescent="0.25">
      <c r="A5" s="151"/>
      <c r="B5" s="357" t="s">
        <v>606</v>
      </c>
    </row>
    <row r="6" spans="1:2" x14ac:dyDescent="0.25">
      <c r="A6" s="151"/>
      <c r="B6" s="357" t="s">
        <v>671</v>
      </c>
    </row>
    <row r="7" spans="1:2" x14ac:dyDescent="0.25">
      <c r="A7" s="151"/>
      <c r="B7" s="357" t="s">
        <v>608</v>
      </c>
    </row>
    <row r="8" spans="1:2" x14ac:dyDescent="0.25">
      <c r="A8" s="151"/>
      <c r="B8" s="357" t="s">
        <v>609</v>
      </c>
    </row>
    <row r="9" spans="1:2" x14ac:dyDescent="0.25">
      <c r="A9" s="151"/>
      <c r="B9" s="357" t="s">
        <v>610</v>
      </c>
    </row>
    <row r="10" spans="1:2" x14ac:dyDescent="0.25">
      <c r="A10" s="151"/>
      <c r="B10" s="357" t="s">
        <v>611</v>
      </c>
    </row>
    <row r="11" spans="1:2" x14ac:dyDescent="0.25">
      <c r="A11" s="151"/>
      <c r="B11" s="357" t="s">
        <v>612</v>
      </c>
    </row>
    <row r="12" spans="1:2" x14ac:dyDescent="0.25">
      <c r="A12" s="151"/>
      <c r="B12" s="357" t="s">
        <v>613</v>
      </c>
    </row>
    <row r="13" spans="1:2" x14ac:dyDescent="0.25">
      <c r="A13" s="151"/>
      <c r="B13" s="357" t="s">
        <v>616</v>
      </c>
    </row>
    <row r="14" spans="1:2" x14ac:dyDescent="0.25">
      <c r="A14" s="151"/>
      <c r="B14" s="357" t="s">
        <v>617</v>
      </c>
    </row>
    <row r="15" spans="1:2" x14ac:dyDescent="0.25">
      <c r="A15" s="151"/>
      <c r="B15" s="357" t="s">
        <v>618</v>
      </c>
    </row>
    <row r="16" spans="1:2" x14ac:dyDescent="0.25">
      <c r="A16" s="151"/>
      <c r="B16" s="357" t="s">
        <v>619</v>
      </c>
    </row>
    <row r="17" spans="1:2" x14ac:dyDescent="0.25">
      <c r="A17" s="151"/>
      <c r="B17" s="357" t="s">
        <v>620</v>
      </c>
    </row>
    <row r="18" spans="1:2" x14ac:dyDescent="0.25">
      <c r="A18" s="151"/>
      <c r="B18" s="357" t="s">
        <v>621</v>
      </c>
    </row>
    <row r="19" spans="1:2" x14ac:dyDescent="0.25">
      <c r="A19" s="151"/>
      <c r="B19" s="357" t="s">
        <v>622</v>
      </c>
    </row>
    <row r="20" spans="1:2" x14ac:dyDescent="0.25">
      <c r="A20" s="151"/>
      <c r="B20" s="357" t="s">
        <v>623</v>
      </c>
    </row>
    <row r="21" spans="1:2" x14ac:dyDescent="0.25">
      <c r="A21" s="151"/>
      <c r="B21" s="357" t="s">
        <v>624</v>
      </c>
    </row>
    <row r="22" spans="1:2" x14ac:dyDescent="0.25">
      <c r="A22" s="151"/>
      <c r="B22" s="357" t="s">
        <v>625</v>
      </c>
    </row>
    <row r="23" spans="1:2" x14ac:dyDescent="0.25">
      <c r="A23" s="151"/>
      <c r="B23" s="357" t="s">
        <v>626</v>
      </c>
    </row>
    <row r="24" spans="1:2" x14ac:dyDescent="0.25">
      <c r="A24" s="151"/>
      <c r="B24" s="357" t="s">
        <v>627</v>
      </c>
    </row>
    <row r="25" spans="1:2" x14ac:dyDescent="0.25">
      <c r="A25" s="151"/>
      <c r="B25" s="357" t="s">
        <v>628</v>
      </c>
    </row>
    <row r="26" spans="1:2" x14ac:dyDescent="0.25">
      <c r="A26" s="151"/>
      <c r="B26" s="357" t="s">
        <v>629</v>
      </c>
    </row>
    <row r="27" spans="1:2" s="77" customFormat="1" x14ac:dyDescent="0.25">
      <c r="A27" s="151"/>
      <c r="B27" s="357" t="s">
        <v>630</v>
      </c>
    </row>
    <row r="28" spans="1:2" x14ac:dyDescent="0.25">
      <c r="A28" s="151"/>
      <c r="B28" s="357" t="s">
        <v>632</v>
      </c>
    </row>
    <row r="29" spans="1:2" x14ac:dyDescent="0.25">
      <c r="A29" s="151"/>
      <c r="B29" s="357" t="s">
        <v>636</v>
      </c>
    </row>
    <row r="30" spans="1:2" x14ac:dyDescent="0.25">
      <c r="A30" s="151"/>
      <c r="B30" s="357" t="s">
        <v>637</v>
      </c>
    </row>
    <row r="31" spans="1:2" x14ac:dyDescent="0.25">
      <c r="A31" s="151"/>
      <c r="B31" s="357" t="s">
        <v>638</v>
      </c>
    </row>
    <row r="32" spans="1:2" x14ac:dyDescent="0.25">
      <c r="A32" s="151"/>
      <c r="B32" s="357" t="s">
        <v>640</v>
      </c>
    </row>
    <row r="33" spans="1:2" s="77" customFormat="1" x14ac:dyDescent="0.25">
      <c r="A33" s="151"/>
      <c r="B33" s="357" t="s">
        <v>641</v>
      </c>
    </row>
    <row r="34" spans="1:2" s="77" customFormat="1" x14ac:dyDescent="0.25">
      <c r="A34" s="151"/>
      <c r="B34" s="357" t="s">
        <v>642</v>
      </c>
    </row>
    <row r="35" spans="1:2" x14ac:dyDescent="0.25">
      <c r="A35" s="151"/>
      <c r="B35" s="357" t="s">
        <v>643</v>
      </c>
    </row>
    <row r="36" spans="1:2" x14ac:dyDescent="0.25">
      <c r="A36" s="151"/>
      <c r="B36" s="357" t="s">
        <v>644</v>
      </c>
    </row>
    <row r="37" spans="1:2" x14ac:dyDescent="0.25">
      <c r="A37" s="151"/>
      <c r="B37" s="357" t="s">
        <v>645</v>
      </c>
    </row>
    <row r="38" spans="1:2" x14ac:dyDescent="0.25">
      <c r="A38" s="151"/>
      <c r="B38" s="357" t="s">
        <v>646</v>
      </c>
    </row>
    <row r="39" spans="1:2" s="69" customFormat="1" x14ac:dyDescent="0.25">
      <c r="A39" s="151"/>
      <c r="B39" s="357" t="s">
        <v>647</v>
      </c>
    </row>
    <row r="40" spans="1:2" x14ac:dyDescent="0.25">
      <c r="A40" s="151"/>
      <c r="B40" s="357" t="s">
        <v>648</v>
      </c>
    </row>
    <row r="41" spans="1:2" x14ac:dyDescent="0.25">
      <c r="A41" s="151"/>
      <c r="B41" s="357" t="s">
        <v>649</v>
      </c>
    </row>
    <row r="42" spans="1:2" s="77" customFormat="1" x14ac:dyDescent="0.25">
      <c r="A42" s="151"/>
      <c r="B42" s="357" t="s">
        <v>651</v>
      </c>
    </row>
    <row r="43" spans="1:2" x14ac:dyDescent="0.25">
      <c r="A43" s="151"/>
      <c r="B43" s="357" t="s">
        <v>652</v>
      </c>
    </row>
    <row r="44" spans="1:2" x14ac:dyDescent="0.25">
      <c r="A44" s="151"/>
      <c r="B44" s="357" t="s">
        <v>653</v>
      </c>
    </row>
    <row r="45" spans="1:2" x14ac:dyDescent="0.25">
      <c r="A45" s="151"/>
      <c r="B45" s="357" t="s">
        <v>654</v>
      </c>
    </row>
    <row r="46" spans="1:2" x14ac:dyDescent="0.25">
      <c r="A46" s="151"/>
      <c r="B46" s="357" t="s">
        <v>655</v>
      </c>
    </row>
    <row r="47" spans="1:2" s="77" customFormat="1" x14ac:dyDescent="0.25">
      <c r="A47" s="151"/>
      <c r="B47" s="357" t="s">
        <v>656</v>
      </c>
    </row>
    <row r="48" spans="1:2" x14ac:dyDescent="0.25">
      <c r="A48" s="151"/>
      <c r="B48" s="357" t="s">
        <v>657</v>
      </c>
    </row>
    <row r="49" spans="1:2" x14ac:dyDescent="0.25">
      <c r="A49" s="151"/>
      <c r="B49" s="357" t="s">
        <v>658</v>
      </c>
    </row>
    <row r="50" spans="1:2" x14ac:dyDescent="0.25">
      <c r="A50" s="151"/>
      <c r="B50" s="357" t="s">
        <v>659</v>
      </c>
    </row>
    <row r="51" spans="1:2" x14ac:dyDescent="0.25">
      <c r="A51" s="151"/>
      <c r="B51" s="358" t="s">
        <v>672</v>
      </c>
    </row>
    <row r="52" spans="1:2" x14ac:dyDescent="0.25">
      <c r="A52" s="151"/>
      <c r="B52" s="357" t="s">
        <v>661</v>
      </c>
    </row>
    <row r="53" spans="1:2" x14ac:dyDescent="0.25">
      <c r="A53" s="151"/>
      <c r="B53" s="358" t="s">
        <v>662</v>
      </c>
    </row>
    <row r="54" spans="1:2" s="77" customFormat="1" x14ac:dyDescent="0.25">
      <c r="A54" s="151"/>
      <c r="B54" s="358" t="s">
        <v>663</v>
      </c>
    </row>
    <row r="55" spans="1:2" x14ac:dyDescent="0.25">
      <c r="A55" s="151"/>
      <c r="B55" s="358" t="s">
        <v>664</v>
      </c>
    </row>
    <row r="56" spans="1:2" x14ac:dyDescent="0.25">
      <c r="A56" s="151"/>
      <c r="B56" s="358" t="s">
        <v>665</v>
      </c>
    </row>
    <row r="57" spans="1:2" x14ac:dyDescent="0.25">
      <c r="A57" s="151"/>
      <c r="B57" s="358" t="s">
        <v>667</v>
      </c>
    </row>
    <row r="58" spans="1:2" ht="30" x14ac:dyDescent="0.25">
      <c r="A58" s="151"/>
      <c r="B58" s="359" t="s">
        <v>668</v>
      </c>
    </row>
  </sheetData>
  <hyperlinks>
    <hyperlink ref="B2" location="'Tabela 1'!A1" display="Tabela 1: Org. dijelovi,  mreža bankomata i POS uređaja banaka koje posluju u FBiH" xr:uid="{BBF4B344-B4F7-48E3-99D3-124ED0A472B9}"/>
    <hyperlink ref="B3" location="'Tabela 2'!A1" display="Tabela 2: Struktura vlasništva prema ukupnom kapitalu" xr:uid="{55EBF0B7-1132-4CBD-AD18-5BA9D0F98BBA}"/>
    <hyperlink ref="B4" location="'Tabela 3'!A1" display="Tabela 3: Struktura vlasništva prema učešću državnog, privatnog i stranog kapitala" xr:uid="{CEC96BE0-EB46-4FE5-AB41-539F6AEA45B8}"/>
    <hyperlink ref="B5" location="'Tabela 4'!A1" display="Tabela 4: Tržišni udjeli banaka prema vrsti vlasništva (većinskom kapitalu)" xr:uid="{DC727F1F-1EC6-4BC4-854B-BE1009148C7C}"/>
    <hyperlink ref="B6" location="'Tabela 5'!A1" display="Tabela 5: Kvalifikaciona struktura zaposlenih  u bankama FBiH" xr:uid="{CC7F0778-E0C8-4CD5-B5D2-5E934B8A8E20}"/>
    <hyperlink ref="B7" location="'Tabela 6'!A1" display="Tabela 6: Ukupna aktiva po zaposlenom" xr:uid="{0A1E21C9-63EB-4738-B078-81BDA0E25303}"/>
    <hyperlink ref="B8" location="'Tabela 7'!A1" display="Tabela 7: Bilans stanja" xr:uid="{6CAAAF43-0F86-4A4D-964B-F0DBD212147F}"/>
    <hyperlink ref="B9" location="'Tabela 8'!A1" display="Tabela 8: Aktiva banaka prema vlasničkoj strukturi" xr:uid="{96268232-1161-4947-A650-795135112A3B}"/>
    <hyperlink ref="B10" location="'Tabela 9'!A1" display="Tabela 9: Učešće grupa banaka u ukupnoj aktivi " xr:uid="{28D9D0A7-32A7-4FA6-8C13-6BF21CDE17D5}"/>
    <hyperlink ref="B11" location="'Tabla 10'!A1" display="Tabela 10: Novčana sredstva banaka" xr:uid="{4767A1D6-598B-45A4-B458-1AEAB3F46982}"/>
    <hyperlink ref="B12" location="'Tabela 11'!A1" display="Tabela 11: Vrijednosni papiri prema vrsti instrumenta" xr:uid="{537402B1-0D21-46BB-B56F-5EF9F55624B7}"/>
    <hyperlink ref="B13" location="'Tabela 12'!A1" display="Tabela 12: Vrijednosni papiri entitetskih vlada BiH" xr:uid="{43FA025B-AE02-4E05-8B0A-D65ACCFCB856}"/>
    <hyperlink ref="B14" location="'Tabela 13'!A1" display="Tabela 13: Sektorska struktura depozita" xr:uid="{DA6EB249-57F0-443B-8C7F-CB33117E9C41}"/>
    <hyperlink ref="B15" location="'Tabela 14'!A1" display="Tabela 14: Štednja stanovništva  " xr:uid="{0D4B47A5-41E0-4BAC-A9B2-B0028CDC3FAA}"/>
    <hyperlink ref="B16" location="'Tabela 15'!A1" display="Tabela 15: Ročna struktura štednih depozita stanovništva" xr:uid="{EAC9F0A0-28D5-4442-BD0D-D9A44C3FD7AE}"/>
    <hyperlink ref="B17" location="'Tabela 16'!A1" display="Tabela 16: Krediti, štednja i depoziti stanovništva" xr:uid="{54D7593C-7ADA-4655-96B8-28EEB6D7FB25}"/>
    <hyperlink ref="B18" location="'Tabela 17'!A1" display="Tabela 17: Izvještaj o stanju regulatornog kapitala " xr:uid="{9FF74056-37EF-416E-8E1F-BF6B30FCEBA1}"/>
    <hyperlink ref="B19" location="'Tabela 18'!A1" display="Tabela 18: Struktura izloženosti riziku" xr:uid="{F8F9E289-4D4B-43D9-9E6E-C6797FDD28DC}"/>
    <hyperlink ref="B20" location="'Tabela 19'!A1" display="Tabela 19: Pokazatelji adekvatnosti kapitala" xr:uid="{050032BA-14CD-441D-B5CE-C89ADA6F8F20}"/>
    <hyperlink ref="B21" location="'Tabela 20'!A1" display="Tabela 20: Stopa finansijske poluge" xr:uid="{F23A8244-A6C7-47DC-8B4D-ED52CF57D830}"/>
    <hyperlink ref="B22" location="'Tabela 21'!A1" display="Tabela 21: Finansijska imovina, vanbilansne stavke i ECL " xr:uid="{DD12517F-16D8-49E7-9ACA-A42373157331}"/>
    <hyperlink ref="B23" location="'Tabela 22'!A1" display="Tabela 22: Izloženosti prema nivoima kreditnog rizika" xr:uid="{EF0240FF-9B38-4C49-90FF-A0C18AC3D04C}"/>
    <hyperlink ref="B24" location="'Tabela 23'!A1" display="Tabela 23: Sektorska struktura kredita" xr:uid="{A4792F5C-CFD9-4DDF-B3A3-7EF1A955BEF9}"/>
    <hyperlink ref="B25" location="'Tabela 24'!A1" display="Tabela 24: Ročna struktura kredita" xr:uid="{31AFE0D1-4BAE-40C8-BDA2-0608F52A56E1}"/>
    <hyperlink ref="B26" location="'Tabela 25'!A1" display="Tabela 25: Krediti prema nivoima kreditnog rizika" xr:uid="{8C9EF8BA-E66B-4470-B544-3038946F1B2F}"/>
    <hyperlink ref="B28" location="'Tabela 27'!A1" display="Tabela 27: Ostvareni finansijski rezultat banaka" xr:uid="{AB5E31A0-7B5F-4800-B678-8804EE82D5BB}"/>
    <hyperlink ref="B29" location="'Tabela 28'!A1" display="Tabela 28: Struktura ukupnih prihoda banaka" xr:uid="{42938E32-610A-44D5-9ED4-EF8340921542}"/>
    <hyperlink ref="B30" location="'Tabela 29'!A1" display="Tabela 29: Struktura ukupnih rashoda banaka" xr:uid="{D94DD3D9-A4EF-4A17-8DEF-E723A788C48A}"/>
    <hyperlink ref="B31" location="'Tabela 30'!A1" display="Tabela 30: Pokazatelji profitabilnosti, produktivnosti i efikasnosti" xr:uid="{14A1B57B-12B5-4692-8D77-BE53B08B91FA}"/>
    <hyperlink ref="B32" location="'Tabela 31'!A1" display="Tabela 31: LCR" xr:uid="{F47C4671-3005-4940-9914-3FA5D16F7A8D}"/>
    <hyperlink ref="B35" location="'Tabela 34'!A1" display="Tabela 34: Ročna struktura depozita po preostalom dospijeću" xr:uid="{F2358CB4-54E3-44B9-9BA0-F5820CA8BE28}"/>
    <hyperlink ref="B36" location="'Tabela 35'!A1" display="Tabela 35: Pokazatelji likvidnosti" xr:uid="{C754894E-FD8E-4010-872E-D7B0CE5E4D9F}"/>
    <hyperlink ref="B37" location="'Tabela 36'!A1" display="Tabela 36: Ročna usklađenost finansijske aktive i obaveza do 180 dana" xr:uid="{7CED5262-A7C1-4685-8EA7-C61E25CC35C9}"/>
    <hyperlink ref="B38" location="'Tabela 37'!A1" display="Tabela 37: Devizna usklađenost finansijske aktive i obaveza (EUR i ukupno)" xr:uid="{CD2A7205-DE75-4088-82EF-26A4A9A02777}"/>
    <hyperlink ref="B40" location="'Tabela 39'!A1" display="Tabela 39: Kvalifikaciona struktura zaposlenih u MKO u FBiH" xr:uid="{16AC1F4A-F630-404D-9F4B-52F73BD3824F}"/>
    <hyperlink ref="B41" location="'Tabela 40'!A1" display="Tabela 40: Bilans stanja mikrokreditnog sektora   " xr:uid="{C927635E-AE3F-4286-A427-FC1002A3518A}"/>
    <hyperlink ref="B43" location="'Tabela 42'!A1" display="Tabela 42: Ročna struktura uzetih kredita " xr:uid="{713AC26E-B8E5-4676-96C6-9765B6186E2A}"/>
    <hyperlink ref="B42" location="'Tabela 41'!A1" display="Tabela 41: Struktura kapitala mikrokreditnog sektora  " xr:uid="{EF544E2E-0057-40C6-BEDD-DF21B8C21FE4}"/>
    <hyperlink ref="B44" location="'Tabela 43'!A1" display="Tabela 43: Neto mikrokrediti  " xr:uid="{51CF4066-6A4B-4E33-A695-00F0663B1373}"/>
    <hyperlink ref="B45" location="'Tabela 44'!A1" display="Tabela 44: Sektorska i ročna struktura mikrokredita" xr:uid="{FC12C73B-98B6-4B36-AB68-7F28E1B95B04}"/>
    <hyperlink ref="B46" location="'Tabela 45'!A1" display="Tabela 45: RKG " xr:uid="{05FBB105-4592-4366-BB39-7FE36E2CC8B0}"/>
    <hyperlink ref="B48" location="'Tabela 47'!A1" display="Tabela 47: Struktura ukupnih prihoda MKO" xr:uid="{2A15DC91-6B63-4C9E-B6E9-9F4BE1B78B6A}"/>
    <hyperlink ref="B50" location="'Tabela 49'!A1" display="Tabela 49: Kvalifikaciona struktura zaposlenih u lizing društvima FBiH" xr:uid="{976E6B71-0676-4DF8-99E4-B60FB862C6B4}"/>
    <hyperlink ref="B52" location="'Tabela 51'!A1" display="Tabela 51: Struktura neto bilansnih pozicija aktive" xr:uid="{BA6B6034-ABB7-406A-A53D-553A774729B1}"/>
    <hyperlink ref="B58" location="'Tabela 57'!A1" display="Tabela 57: Nominalni iznos otkupljenih novčanih potraživanja i isplaćenih kupčevih obaveza prema dobavljačima u FBiH, prema vrsti faktoringa i domicilnosti" xr:uid="{61D4AFA4-D650-4E02-940C-5D6A800A1C37}"/>
    <hyperlink ref="B57" location="'Tabela 56'!A1" display="Tabela 56: Struktura broja zaključenih ugovora i iznosa finansiranja lizing sistema" xr:uid="{B4D0F7AD-2F35-4717-903C-1B24709B2DCF}"/>
    <hyperlink ref="B56" location="'Tabela 55'!A1" display="Tabela 55: Struktura ukupnih rashoda lizing društava" xr:uid="{10E21CB9-4515-41DD-9542-37CF8C3C1FC1}"/>
    <hyperlink ref="B55" location="'Tabela 54'!A1" display="Tabela 54: Struktura ukupnih prihoda lizing društava" xr:uid="{100968BF-EFCA-40C5-AEAF-F52064D71B52}"/>
    <hyperlink ref="B53" location="'Tabela 52'!A1" display="Tabela 52: Pregled rezervi za finansijski lizing" xr:uid="{7E1B06DA-361F-4AF9-8BDD-D93D370BB69D}"/>
    <hyperlink ref="B49" location="'Tabela 48'!A1" display="Tabela 48: Struktura ukupnih rashoda MKO" xr:uid="{44EB777C-6FA4-4B92-850B-854ABD5E6847}"/>
    <hyperlink ref="B39" location="'Tabela 38'!A1" display="Tabela 38: Ukupna ponderisana pozicija bankarske knjige" xr:uid="{065892B1-C25D-459F-9A5E-30543D464209}"/>
    <hyperlink ref="B27" location="'Tabela 26'!A1" display="Tabela 26: Pokazatelji kreditnog rizika" xr:uid="{52D72661-884E-4005-8301-8D0972251B6F}"/>
    <hyperlink ref="B33" location="'Tabela 32'!A1" display="Tabela 32: Zaštitni sloj likvidnosti" xr:uid="{54F6FDF3-405F-436E-974E-36C44018D3EF}"/>
    <hyperlink ref="B34" location="'Tabela 33'!A1" display="Tabela 33: Neto likvidnosni odlivi" xr:uid="{694F2008-6C48-4928-BDA5-FA27D95EB03D}"/>
    <hyperlink ref="B47" location="'Tabela 46'!A1" display="Tabela 46: Ostvareni finansijski rezultat MKO" xr:uid="{2AA1617E-816A-4DB2-BA7D-4162E8730F1B}"/>
    <hyperlink ref="B51" location="'Tabela 50'!A1" display="Tabela 50: Struktura potraživanja po finansijskom lizingu " xr:uid="{8352A693-711F-4E49-980C-1850E4EDE506}"/>
    <hyperlink ref="B54" location="'Tabela 53'!A1" display="Tabela 53: Ostvareni finansijski rezultat lizing društava" xr:uid="{71CD3BC5-0FA7-4A2D-B4D4-44AA21A0829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dimension ref="B2:L13"/>
  <sheetViews>
    <sheetView workbookViewId="0">
      <selection activeCell="J15" sqref="J15"/>
    </sheetView>
  </sheetViews>
  <sheetFormatPr defaultRowHeight="15" x14ac:dyDescent="0.2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2.140625" customWidth="1"/>
    <col min="9" max="9" width="13.140625" customWidth="1"/>
    <col min="10" max="10" width="15.140625" customWidth="1"/>
    <col min="11" max="11" width="12.42578125" customWidth="1"/>
    <col min="12" max="12" width="13" customWidth="1"/>
  </cols>
  <sheetData>
    <row r="2" spans="2:12" x14ac:dyDescent="0.25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2:12" ht="16.5" thickBot="1" x14ac:dyDescent="0.3">
      <c r="B3" s="111"/>
      <c r="C3" s="112" t="s">
        <v>54</v>
      </c>
      <c r="D3" s="113"/>
      <c r="E3" s="113"/>
      <c r="F3" s="113"/>
      <c r="G3" s="113"/>
      <c r="H3" s="113"/>
      <c r="I3" s="113"/>
      <c r="J3" s="113"/>
      <c r="K3" s="113"/>
      <c r="L3" s="114" t="s">
        <v>333</v>
      </c>
    </row>
    <row r="4" spans="2:12" ht="24.95" customHeight="1" thickTop="1" x14ac:dyDescent="0.25">
      <c r="B4" s="465" t="s">
        <v>611</v>
      </c>
      <c r="C4" s="465"/>
      <c r="D4" s="465"/>
      <c r="E4" s="465"/>
      <c r="F4" s="465"/>
      <c r="G4" s="465"/>
      <c r="H4" s="465"/>
      <c r="I4" s="465"/>
      <c r="J4" s="465"/>
      <c r="K4" s="465"/>
      <c r="L4" s="465"/>
    </row>
    <row r="5" spans="2:12" ht="15.75" x14ac:dyDescent="0.25">
      <c r="B5" s="461" t="s">
        <v>133</v>
      </c>
      <c r="C5" s="463" t="s">
        <v>49</v>
      </c>
      <c r="D5" s="463" t="s">
        <v>488</v>
      </c>
      <c r="E5" s="463"/>
      <c r="F5" s="463"/>
      <c r="G5" s="463" t="s">
        <v>591</v>
      </c>
      <c r="H5" s="463"/>
      <c r="I5" s="463"/>
      <c r="J5" s="463" t="s">
        <v>601</v>
      </c>
      <c r="K5" s="463"/>
      <c r="L5" s="463"/>
    </row>
    <row r="6" spans="2:12" ht="15.75" x14ac:dyDescent="0.25">
      <c r="B6" s="461"/>
      <c r="C6" s="463"/>
      <c r="D6" s="124" t="s">
        <v>2</v>
      </c>
      <c r="E6" s="124" t="s">
        <v>26</v>
      </c>
      <c r="F6" s="124" t="s">
        <v>46</v>
      </c>
      <c r="G6" s="124" t="s">
        <v>2</v>
      </c>
      <c r="H6" s="124" t="s">
        <v>26</v>
      </c>
      <c r="I6" s="124" t="s">
        <v>46</v>
      </c>
      <c r="J6" s="124" t="s">
        <v>2</v>
      </c>
      <c r="K6" s="124" t="s">
        <v>26</v>
      </c>
      <c r="L6" s="124" t="s">
        <v>46</v>
      </c>
    </row>
    <row r="7" spans="2:12" x14ac:dyDescent="0.25">
      <c r="B7" s="145">
        <v>1</v>
      </c>
      <c r="C7" s="126">
        <v>2</v>
      </c>
      <c r="D7" s="126">
        <v>3</v>
      </c>
      <c r="E7" s="126">
        <v>4</v>
      </c>
      <c r="F7" s="126">
        <v>5</v>
      </c>
      <c r="G7" s="126">
        <v>6</v>
      </c>
      <c r="H7" s="126">
        <v>7</v>
      </c>
      <c r="I7" s="126">
        <v>8</v>
      </c>
      <c r="J7" s="126">
        <v>9</v>
      </c>
      <c r="K7" s="126">
        <v>10</v>
      </c>
      <c r="L7" s="126">
        <v>11</v>
      </c>
    </row>
    <row r="8" spans="2:12" ht="15.75" x14ac:dyDescent="0.25">
      <c r="B8" s="127" t="s">
        <v>317</v>
      </c>
      <c r="C8" s="128" t="s">
        <v>50</v>
      </c>
      <c r="D8" s="129">
        <v>13375256</v>
      </c>
      <c r="E8" s="130">
        <f>D8/D$12*100</f>
        <v>54.824626447516643</v>
      </c>
      <c r="F8" s="141">
        <v>3</v>
      </c>
      <c r="G8" s="129">
        <v>13713355</v>
      </c>
      <c r="H8" s="130">
        <f>G8/G$12*100</f>
        <v>52.966073545426973</v>
      </c>
      <c r="I8" s="141">
        <v>3</v>
      </c>
      <c r="J8" s="146">
        <v>13472871</v>
      </c>
      <c r="K8" s="130">
        <f>J8/J$12*100</f>
        <v>52.684251766579749</v>
      </c>
      <c r="L8" s="141">
        <v>3</v>
      </c>
    </row>
    <row r="9" spans="2:12" ht="15.75" x14ac:dyDescent="0.25">
      <c r="B9" s="127" t="s">
        <v>318</v>
      </c>
      <c r="C9" s="128" t="s">
        <v>51</v>
      </c>
      <c r="D9" s="129">
        <v>7906422</v>
      </c>
      <c r="E9" s="130">
        <f>D9/D$12*100</f>
        <v>32.408099903764644</v>
      </c>
      <c r="F9" s="141">
        <v>6</v>
      </c>
      <c r="G9" s="129">
        <v>10748334</v>
      </c>
      <c r="H9" s="130">
        <f>G9/G$12*100</f>
        <v>41.514060500498481</v>
      </c>
      <c r="I9" s="141">
        <v>8</v>
      </c>
      <c r="J9" s="129">
        <v>10652964</v>
      </c>
      <c r="K9" s="130">
        <f>J9/J$12*100</f>
        <v>41.657300618131835</v>
      </c>
      <c r="L9" s="141">
        <v>8</v>
      </c>
    </row>
    <row r="10" spans="2:12" ht="15.75" x14ac:dyDescent="0.25">
      <c r="B10" s="127" t="s">
        <v>319</v>
      </c>
      <c r="C10" s="128" t="s">
        <v>52</v>
      </c>
      <c r="D10" s="129">
        <v>2708664</v>
      </c>
      <c r="E10" s="130">
        <f>D10/D$12*100</f>
        <v>11.102702779807446</v>
      </c>
      <c r="F10" s="141">
        <v>4</v>
      </c>
      <c r="G10" s="129">
        <v>1301209</v>
      </c>
      <c r="H10" s="130">
        <f>G10/G$12*100</f>
        <v>5.0257527491975154</v>
      </c>
      <c r="I10" s="141">
        <v>2</v>
      </c>
      <c r="J10" s="129">
        <v>1328966</v>
      </c>
      <c r="K10" s="130">
        <f>J10/J$12*100</f>
        <v>5.1967824328774777</v>
      </c>
      <c r="L10" s="141">
        <v>2</v>
      </c>
    </row>
    <row r="11" spans="2:12" ht="15.75" x14ac:dyDescent="0.25">
      <c r="B11" s="127" t="s">
        <v>320</v>
      </c>
      <c r="C11" s="128" t="s">
        <v>53</v>
      </c>
      <c r="D11" s="129">
        <v>406096</v>
      </c>
      <c r="E11" s="130">
        <f>D11/D$12*100</f>
        <v>1.664570868911273</v>
      </c>
      <c r="F11" s="141">
        <v>2</v>
      </c>
      <c r="G11" s="129">
        <v>127930</v>
      </c>
      <c r="H11" s="130">
        <f>G11/G$12*100</f>
        <v>0.49411320487703209</v>
      </c>
      <c r="I11" s="141">
        <v>1</v>
      </c>
      <c r="J11" s="129">
        <v>118061</v>
      </c>
      <c r="K11" s="130">
        <f>J11/J$12*100</f>
        <v>0.46166518241094795</v>
      </c>
      <c r="L11" s="141">
        <v>1</v>
      </c>
    </row>
    <row r="12" spans="2:12" ht="20.100000000000001" customHeight="1" x14ac:dyDescent="0.25">
      <c r="B12" s="463" t="s">
        <v>5</v>
      </c>
      <c r="C12" s="463"/>
      <c r="D12" s="132">
        <f t="shared" ref="D12:L12" si="0">SUM(D8:D11)</f>
        <v>24396438</v>
      </c>
      <c r="E12" s="133">
        <f t="shared" si="0"/>
        <v>100</v>
      </c>
      <c r="F12" s="124">
        <f t="shared" si="0"/>
        <v>15</v>
      </c>
      <c r="G12" s="132">
        <f t="shared" si="0"/>
        <v>25890828</v>
      </c>
      <c r="H12" s="133">
        <f t="shared" si="0"/>
        <v>100</v>
      </c>
      <c r="I12" s="124">
        <f t="shared" si="0"/>
        <v>14</v>
      </c>
      <c r="J12" s="132">
        <f t="shared" si="0"/>
        <v>25572862</v>
      </c>
      <c r="K12" s="133">
        <f t="shared" si="0"/>
        <v>100.00000000000001</v>
      </c>
      <c r="L12" s="124">
        <f t="shared" si="0"/>
        <v>14</v>
      </c>
    </row>
    <row r="13" spans="2:12" ht="15.75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</row>
  </sheetData>
  <mergeCells count="7">
    <mergeCell ref="B4:L4"/>
    <mergeCell ref="B5:B6"/>
    <mergeCell ref="B12:C12"/>
    <mergeCell ref="C5:C6"/>
    <mergeCell ref="D5:F5"/>
    <mergeCell ref="G5:I5"/>
    <mergeCell ref="J5:L5"/>
  </mergeCells>
  <pageMargins left="0.7" right="0.7" top="0.75" bottom="0.75" header="0.3" footer="0.3"/>
  <pageSetup orientation="portrait" r:id="rId1"/>
  <ignoredErrors>
    <ignoredError sqref="D12 F12:G12 I12:J12 L12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dimension ref="B2:M16"/>
  <sheetViews>
    <sheetView workbookViewId="0">
      <selection activeCell="H16" sqref="H16"/>
    </sheetView>
  </sheetViews>
  <sheetFormatPr defaultRowHeight="15" x14ac:dyDescent="0.25"/>
  <cols>
    <col min="3" max="3" width="31.42578125" customWidth="1"/>
    <col min="4" max="4" width="17" customWidth="1"/>
    <col min="5" max="5" width="13.140625" customWidth="1"/>
    <col min="6" max="6" width="18.85546875" customWidth="1"/>
    <col min="7" max="7" width="12.140625" customWidth="1"/>
    <col min="8" max="8" width="16.140625" customWidth="1"/>
    <col min="9" max="9" width="13" customWidth="1"/>
    <col min="10" max="10" width="12.140625" customWidth="1"/>
    <col min="11" max="11" width="14.140625" customWidth="1"/>
  </cols>
  <sheetData>
    <row r="2" spans="2:13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3" ht="16.5" thickBot="1" x14ac:dyDescent="0.3">
      <c r="B3" s="111"/>
      <c r="C3" s="118" t="s">
        <v>59</v>
      </c>
      <c r="D3" s="113"/>
      <c r="E3" s="113"/>
      <c r="F3" s="113"/>
      <c r="G3" s="113"/>
      <c r="H3" s="113"/>
      <c r="I3" s="113"/>
      <c r="J3" s="113"/>
      <c r="K3" s="114" t="s">
        <v>334</v>
      </c>
    </row>
    <row r="4" spans="2:13" ht="24.95" customHeight="1" thickTop="1" x14ac:dyDescent="0.25">
      <c r="B4" s="465" t="s">
        <v>612</v>
      </c>
      <c r="C4" s="465"/>
      <c r="D4" s="465"/>
      <c r="E4" s="465"/>
      <c r="F4" s="465"/>
      <c r="G4" s="465"/>
      <c r="H4" s="465"/>
      <c r="I4" s="465"/>
      <c r="J4" s="465"/>
      <c r="K4" s="465"/>
    </row>
    <row r="5" spans="2:13" ht="15.75" x14ac:dyDescent="0.25">
      <c r="B5" s="461" t="s">
        <v>133</v>
      </c>
      <c r="C5" s="463" t="s">
        <v>28</v>
      </c>
      <c r="D5" s="463" t="s">
        <v>488</v>
      </c>
      <c r="E5" s="463"/>
      <c r="F5" s="472" t="s">
        <v>591</v>
      </c>
      <c r="G5" s="472"/>
      <c r="H5" s="463" t="s">
        <v>601</v>
      </c>
      <c r="I5" s="463"/>
      <c r="J5" s="463" t="s">
        <v>1</v>
      </c>
      <c r="K5" s="463"/>
    </row>
    <row r="6" spans="2:13" ht="15.75" x14ac:dyDescent="0.25">
      <c r="B6" s="461"/>
      <c r="C6" s="463"/>
      <c r="D6" s="124" t="s">
        <v>2</v>
      </c>
      <c r="E6" s="124" t="s">
        <v>26</v>
      </c>
      <c r="F6" s="124" t="s">
        <v>2</v>
      </c>
      <c r="G6" s="124" t="s">
        <v>26</v>
      </c>
      <c r="H6" s="124" t="s">
        <v>2</v>
      </c>
      <c r="I6" s="124" t="s">
        <v>26</v>
      </c>
      <c r="J6" s="124" t="s">
        <v>417</v>
      </c>
      <c r="K6" s="124" t="s">
        <v>418</v>
      </c>
    </row>
    <row r="7" spans="2:13" x14ac:dyDescent="0.25">
      <c r="B7" s="125">
        <v>1</v>
      </c>
      <c r="C7" s="126">
        <v>2</v>
      </c>
      <c r="D7" s="126">
        <v>3</v>
      </c>
      <c r="E7" s="126">
        <v>4</v>
      </c>
      <c r="F7" s="126">
        <v>5</v>
      </c>
      <c r="G7" s="126">
        <v>6</v>
      </c>
      <c r="H7" s="126">
        <v>7</v>
      </c>
      <c r="I7" s="126">
        <v>8</v>
      </c>
      <c r="J7" s="126">
        <v>9</v>
      </c>
      <c r="K7" s="126">
        <v>10</v>
      </c>
    </row>
    <row r="8" spans="2:13" ht="18" customHeight="1" x14ac:dyDescent="0.25">
      <c r="B8" s="138" t="s">
        <v>317</v>
      </c>
      <c r="C8" s="128" t="s">
        <v>55</v>
      </c>
      <c r="D8" s="129">
        <v>1267712</v>
      </c>
      <c r="E8" s="130">
        <f>D8/D$13*100</f>
        <v>17.0974757286791</v>
      </c>
      <c r="F8" s="129">
        <v>1526329</v>
      </c>
      <c r="G8" s="130">
        <f>F8/F$13*100</f>
        <v>19.104810858706315</v>
      </c>
      <c r="H8" s="146">
        <v>1560948</v>
      </c>
      <c r="I8" s="140">
        <f>H8/H$13*100</f>
        <v>19.350807740283425</v>
      </c>
      <c r="J8" s="131">
        <f>F8/D8*100</f>
        <v>120.40029596627626</v>
      </c>
      <c r="K8" s="131">
        <f>H8/F8*100</f>
        <v>102.26812174832556</v>
      </c>
      <c r="M8" s="19"/>
    </row>
    <row r="9" spans="2:13" ht="18" customHeight="1" x14ac:dyDescent="0.25">
      <c r="B9" s="138" t="s">
        <v>318</v>
      </c>
      <c r="C9" s="128" t="s">
        <v>56</v>
      </c>
      <c r="D9" s="129">
        <v>4478515</v>
      </c>
      <c r="E9" s="130">
        <f t="shared" ref="E9:E12" si="0">D9/D$13*100</f>
        <v>60.401180641206587</v>
      </c>
      <c r="F9" s="129">
        <v>5270323</v>
      </c>
      <c r="G9" s="130">
        <f t="shared" ref="G9:G12" si="1">F9/F$13*100</f>
        <v>65.967772399849338</v>
      </c>
      <c r="H9" s="146">
        <v>5041115</v>
      </c>
      <c r="I9" s="140">
        <f>H9/H$13*100</f>
        <v>62.493848072875515</v>
      </c>
      <c r="J9" s="131">
        <f t="shared" ref="J9:J12" si="2">F9/D9*100</f>
        <v>117.6801462091787</v>
      </c>
      <c r="K9" s="131">
        <f t="shared" ref="K9:K13" si="3">H9/F9*100</f>
        <v>95.650968640821446</v>
      </c>
      <c r="M9" s="19"/>
    </row>
    <row r="10" spans="2:13" ht="20.45" customHeight="1" x14ac:dyDescent="0.25">
      <c r="B10" s="138" t="s">
        <v>319</v>
      </c>
      <c r="C10" s="128" t="s">
        <v>298</v>
      </c>
      <c r="D10" s="129">
        <v>30194</v>
      </c>
      <c r="E10" s="130">
        <f t="shared" si="0"/>
        <v>0.40722276207193497</v>
      </c>
      <c r="F10" s="129">
        <v>10345</v>
      </c>
      <c r="G10" s="130">
        <f t="shared" si="1"/>
        <v>0.12948667576473805</v>
      </c>
      <c r="H10" s="146">
        <v>10747</v>
      </c>
      <c r="I10" s="140">
        <f>H10/H$13*100</f>
        <v>0.13322873714231734</v>
      </c>
      <c r="J10" s="131">
        <f t="shared" si="2"/>
        <v>34.261773862356762</v>
      </c>
      <c r="K10" s="131">
        <f t="shared" si="3"/>
        <v>103.88593523441276</v>
      </c>
      <c r="M10" s="19"/>
    </row>
    <row r="11" spans="2:13" ht="21" customHeight="1" x14ac:dyDescent="0.25">
      <c r="B11" s="138" t="s">
        <v>320</v>
      </c>
      <c r="C11" s="128" t="s">
        <v>297</v>
      </c>
      <c r="D11" s="129">
        <v>1638190</v>
      </c>
      <c r="E11" s="130">
        <f t="shared" si="0"/>
        <v>22.094066920534647</v>
      </c>
      <c r="F11" s="129">
        <v>1182240</v>
      </c>
      <c r="G11" s="130">
        <f t="shared" si="1"/>
        <v>14.797905032006179</v>
      </c>
      <c r="H11" s="146">
        <v>1453766</v>
      </c>
      <c r="I11" s="140">
        <f>H11/H$13*100</f>
        <v>18.02209065603779</v>
      </c>
      <c r="J11" s="131">
        <f t="shared" si="2"/>
        <v>72.167453103730338</v>
      </c>
      <c r="K11" s="131">
        <f t="shared" si="3"/>
        <v>122.9670794424144</v>
      </c>
      <c r="M11" s="19"/>
    </row>
    <row r="12" spans="2:13" ht="21" customHeight="1" x14ac:dyDescent="0.25">
      <c r="B12" s="138" t="s">
        <v>321</v>
      </c>
      <c r="C12" s="128" t="s">
        <v>57</v>
      </c>
      <c r="D12" s="129">
        <v>4</v>
      </c>
      <c r="E12" s="130">
        <f t="shared" si="0"/>
        <v>5.3947507726294625E-5</v>
      </c>
      <c r="F12" s="129">
        <v>2</v>
      </c>
      <c r="G12" s="130">
        <f t="shared" si="1"/>
        <v>2.503367341995902E-5</v>
      </c>
      <c r="H12" s="146">
        <v>2</v>
      </c>
      <c r="I12" s="140">
        <f>H12/H$13*100</f>
        <v>2.4793660955116283E-5</v>
      </c>
      <c r="J12" s="131">
        <f t="shared" si="2"/>
        <v>50</v>
      </c>
      <c r="K12" s="131">
        <f t="shared" si="3"/>
        <v>100</v>
      </c>
      <c r="M12" s="19"/>
    </row>
    <row r="13" spans="2:13" ht="19.5" customHeight="1" x14ac:dyDescent="0.25">
      <c r="B13" s="463" t="s">
        <v>58</v>
      </c>
      <c r="C13" s="463"/>
      <c r="D13" s="132">
        <f t="shared" ref="D13:I13" si="4">SUM(D8:D12)</f>
        <v>7414615</v>
      </c>
      <c r="E13" s="133">
        <f t="shared" si="4"/>
        <v>99.999999999999986</v>
      </c>
      <c r="F13" s="132">
        <f t="shared" si="4"/>
        <v>7989239</v>
      </c>
      <c r="G13" s="133">
        <f t="shared" si="4"/>
        <v>100</v>
      </c>
      <c r="H13" s="147">
        <f t="shared" si="4"/>
        <v>8066578</v>
      </c>
      <c r="I13" s="148">
        <f t="shared" si="4"/>
        <v>100</v>
      </c>
      <c r="J13" s="133">
        <f>F13/D13*100</f>
        <v>107.74988316992858</v>
      </c>
      <c r="K13" s="133">
        <f t="shared" si="3"/>
        <v>100.96803963431312</v>
      </c>
      <c r="M13" s="19"/>
    </row>
    <row r="14" spans="2:13" ht="15.75" x14ac:dyDescent="0.25">
      <c r="C14" s="4"/>
      <c r="D14" s="4"/>
      <c r="E14" s="4"/>
      <c r="F14" s="4"/>
      <c r="G14" s="4"/>
      <c r="H14" s="4"/>
      <c r="I14" s="4"/>
      <c r="J14" s="4"/>
      <c r="K14" s="4"/>
    </row>
    <row r="15" spans="2:13" x14ac:dyDescent="0.25">
      <c r="H15" s="19"/>
    </row>
    <row r="16" spans="2:13" x14ac:dyDescent="0.25">
      <c r="D16" s="77"/>
      <c r="E16" s="77"/>
      <c r="F16" s="77"/>
      <c r="G16" s="77"/>
      <c r="H16" s="77"/>
      <c r="I16" s="77"/>
      <c r="J16" s="77"/>
      <c r="K16" s="77"/>
    </row>
  </sheetData>
  <mergeCells count="8">
    <mergeCell ref="B5:B6"/>
    <mergeCell ref="B4:K4"/>
    <mergeCell ref="B13:C13"/>
    <mergeCell ref="C5:C6"/>
    <mergeCell ref="D5:E5"/>
    <mergeCell ref="H5:I5"/>
    <mergeCell ref="J5:K5"/>
    <mergeCell ref="F5:G5"/>
  </mergeCells>
  <pageMargins left="0.7" right="0.7" top="0.75" bottom="0.75" header="0.3" footer="0.3"/>
  <pageSetup orientation="portrait" r:id="rId1"/>
  <ignoredErrors>
    <ignoredError sqref="D13 F13 H13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0AB17-9E46-443A-A362-6856499566A7}">
  <dimension ref="B2:T21"/>
  <sheetViews>
    <sheetView workbookViewId="0">
      <selection activeCell="H18" sqref="H18"/>
    </sheetView>
  </sheetViews>
  <sheetFormatPr defaultRowHeight="15" x14ac:dyDescent="0.25"/>
  <cols>
    <col min="3" max="3" width="26.85546875" customWidth="1"/>
    <col min="4" max="4" width="16.85546875" customWidth="1"/>
    <col min="5" max="5" width="13.140625" customWidth="1"/>
    <col min="6" max="6" width="16" customWidth="1"/>
    <col min="7" max="7" width="13.140625" customWidth="1"/>
    <col min="8" max="8" width="17.28515625" customWidth="1"/>
    <col min="9" max="9" width="13.85546875" customWidth="1"/>
    <col min="10" max="10" width="14.140625" customWidth="1"/>
    <col min="11" max="11" width="14.85546875" customWidth="1"/>
  </cols>
  <sheetData>
    <row r="2" spans="2:20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20" ht="16.5" thickBot="1" x14ac:dyDescent="0.3">
      <c r="B3" s="111"/>
      <c r="C3" s="112" t="s">
        <v>64</v>
      </c>
      <c r="D3" s="113"/>
      <c r="E3" s="113"/>
      <c r="F3" s="113"/>
      <c r="G3" s="113"/>
      <c r="H3" s="113"/>
      <c r="I3" s="113"/>
      <c r="J3" s="113"/>
      <c r="K3" s="114" t="s">
        <v>334</v>
      </c>
    </row>
    <row r="4" spans="2:20" ht="24.95" customHeight="1" thickTop="1" x14ac:dyDescent="0.25">
      <c r="B4" s="465" t="s">
        <v>613</v>
      </c>
      <c r="C4" s="465"/>
      <c r="D4" s="465"/>
      <c r="E4" s="465"/>
      <c r="F4" s="465"/>
      <c r="G4" s="465"/>
      <c r="H4" s="465"/>
      <c r="I4" s="465"/>
      <c r="J4" s="465"/>
      <c r="K4" s="465"/>
    </row>
    <row r="5" spans="2:20" ht="15.75" x14ac:dyDescent="0.25">
      <c r="B5" s="461" t="s">
        <v>133</v>
      </c>
      <c r="C5" s="463" t="s">
        <v>60</v>
      </c>
      <c r="D5" s="463" t="s">
        <v>488</v>
      </c>
      <c r="E5" s="463"/>
      <c r="F5" s="463" t="s">
        <v>591</v>
      </c>
      <c r="G5" s="463"/>
      <c r="H5" s="463" t="s">
        <v>601</v>
      </c>
      <c r="I5" s="463"/>
      <c r="J5" s="463" t="s">
        <v>1</v>
      </c>
      <c r="K5" s="463"/>
    </row>
    <row r="6" spans="2:20" ht="15.75" x14ac:dyDescent="0.25">
      <c r="B6" s="461"/>
      <c r="C6" s="463"/>
      <c r="D6" s="463" t="s">
        <v>2</v>
      </c>
      <c r="E6" s="124" t="s">
        <v>26</v>
      </c>
      <c r="F6" s="463" t="s">
        <v>2</v>
      </c>
      <c r="G6" s="124" t="s">
        <v>26</v>
      </c>
      <c r="H6" s="463" t="s">
        <v>2</v>
      </c>
      <c r="I6" s="124" t="s">
        <v>26</v>
      </c>
      <c r="J6" s="473" t="s">
        <v>417</v>
      </c>
      <c r="K6" s="473" t="s">
        <v>418</v>
      </c>
    </row>
    <row r="7" spans="2:20" ht="15.75" hidden="1" x14ac:dyDescent="0.25">
      <c r="B7" s="149"/>
      <c r="C7" s="463"/>
      <c r="D7" s="463"/>
      <c r="E7" s="124" t="s">
        <v>61</v>
      </c>
      <c r="F7" s="463"/>
      <c r="G7" s="124" t="s">
        <v>61</v>
      </c>
      <c r="H7" s="463"/>
      <c r="I7" s="124" t="s">
        <v>61</v>
      </c>
      <c r="J7" s="473"/>
      <c r="K7" s="473"/>
    </row>
    <row r="8" spans="2:20" x14ac:dyDescent="0.25">
      <c r="B8" s="145">
        <v>1</v>
      </c>
      <c r="C8" s="126">
        <v>2</v>
      </c>
      <c r="D8" s="126">
        <v>3</v>
      </c>
      <c r="E8" s="126">
        <v>4</v>
      </c>
      <c r="F8" s="126">
        <v>5</v>
      </c>
      <c r="G8" s="126">
        <v>6</v>
      </c>
      <c r="H8" s="126">
        <v>7</v>
      </c>
      <c r="I8" s="126">
        <v>8</v>
      </c>
      <c r="J8" s="126">
        <v>9</v>
      </c>
      <c r="K8" s="126">
        <v>10</v>
      </c>
    </row>
    <row r="9" spans="2:20" ht="23.1" customHeight="1" x14ac:dyDescent="0.25">
      <c r="B9" s="127" t="s">
        <v>317</v>
      </c>
      <c r="C9" s="144" t="s">
        <v>62</v>
      </c>
      <c r="D9" s="129">
        <v>11844</v>
      </c>
      <c r="E9" s="130">
        <f>D9/D$14*100</f>
        <v>0.70188371984148945</v>
      </c>
      <c r="F9" s="129">
        <v>7374</v>
      </c>
      <c r="G9" s="130">
        <f>F9/F$14*100</f>
        <v>0.37507477080459489</v>
      </c>
      <c r="H9" s="129">
        <v>8097</v>
      </c>
      <c r="I9" s="130">
        <f>H9/H$14*100</f>
        <v>0.42967672093566256</v>
      </c>
      <c r="J9" s="131">
        <f>F9/D9*100</f>
        <v>62.259371833839914</v>
      </c>
      <c r="K9" s="131">
        <f>H9/F9*100</f>
        <v>109.80471928397071</v>
      </c>
      <c r="M9" s="19"/>
      <c r="N9" s="77"/>
      <c r="O9" s="19"/>
      <c r="P9" s="77"/>
      <c r="Q9" s="19"/>
      <c r="R9" s="77"/>
      <c r="S9" s="77"/>
      <c r="T9" s="77"/>
    </row>
    <row r="10" spans="2:20" ht="23.1" customHeight="1" x14ac:dyDescent="0.25">
      <c r="B10" s="127" t="s">
        <v>318</v>
      </c>
      <c r="C10" s="144" t="s">
        <v>63</v>
      </c>
      <c r="D10" s="129">
        <f>SUM(D11:D13)</f>
        <v>1675615</v>
      </c>
      <c r="E10" s="130">
        <f t="shared" ref="E10:E13" si="0">D10/D$14*100</f>
        <v>99.29811628015851</v>
      </c>
      <c r="F10" s="129">
        <f>SUM(F11:F13)</f>
        <v>1958634</v>
      </c>
      <c r="G10" s="130">
        <f t="shared" ref="G10:G13" si="1">F10/F$14*100</f>
        <v>99.624925229195398</v>
      </c>
      <c r="H10" s="129">
        <f>SUM(H11:H13)</f>
        <v>1876343</v>
      </c>
      <c r="I10" s="130">
        <f t="shared" ref="I10:I13" si="2">H10/H$14*100</f>
        <v>99.570323279064326</v>
      </c>
      <c r="J10" s="131">
        <f t="shared" ref="J10:J13" si="3">F10/D10*100</f>
        <v>116.89045514631941</v>
      </c>
      <c r="K10" s="131">
        <f t="shared" ref="K10:K14" si="4">H10/F10*100</f>
        <v>95.798551439421558</v>
      </c>
      <c r="M10" s="19"/>
      <c r="N10" s="77"/>
      <c r="O10" s="19"/>
      <c r="P10" s="77"/>
      <c r="Q10" s="19"/>
      <c r="R10" s="77"/>
      <c r="S10" s="77"/>
      <c r="T10" s="77"/>
    </row>
    <row r="11" spans="2:20" ht="18.75" customHeight="1" x14ac:dyDescent="0.25">
      <c r="B11" s="127" t="s">
        <v>351</v>
      </c>
      <c r="C11" s="144" t="s">
        <v>484</v>
      </c>
      <c r="D11" s="129">
        <v>992337</v>
      </c>
      <c r="E11" s="130">
        <f t="shared" si="0"/>
        <v>58.806584337752795</v>
      </c>
      <c r="F11" s="129">
        <v>1014120</v>
      </c>
      <c r="G11" s="130">
        <f t="shared" si="1"/>
        <v>51.582699561751532</v>
      </c>
      <c r="H11" s="129">
        <v>971084</v>
      </c>
      <c r="I11" s="130">
        <f t="shared" si="2"/>
        <v>51.531701725711621</v>
      </c>
      <c r="J11" s="131">
        <f t="shared" si="3"/>
        <v>102.19512121386182</v>
      </c>
      <c r="K11" s="131">
        <f t="shared" si="4"/>
        <v>95.75632075099594</v>
      </c>
      <c r="M11" s="19"/>
      <c r="N11" s="77"/>
      <c r="O11" s="19"/>
      <c r="P11" s="77"/>
      <c r="Q11" s="19"/>
      <c r="R11" s="77"/>
      <c r="S11" s="77"/>
      <c r="T11" s="77"/>
    </row>
    <row r="12" spans="2:20" ht="23.25" customHeight="1" x14ac:dyDescent="0.25">
      <c r="B12" s="127" t="s">
        <v>352</v>
      </c>
      <c r="C12" s="144" t="s">
        <v>485</v>
      </c>
      <c r="D12" s="129">
        <v>544646</v>
      </c>
      <c r="E12" s="130">
        <f t="shared" si="0"/>
        <v>32.276102708273207</v>
      </c>
      <c r="F12" s="129">
        <v>756726</v>
      </c>
      <c r="G12" s="130">
        <f t="shared" si="1"/>
        <v>38.490484270664211</v>
      </c>
      <c r="H12" s="129">
        <v>721395</v>
      </c>
      <c r="I12" s="130">
        <f t="shared" si="2"/>
        <v>38.281664579397592</v>
      </c>
      <c r="J12" s="131">
        <f t="shared" si="3"/>
        <v>138.93905399103269</v>
      </c>
      <c r="K12" s="131">
        <f t="shared" si="4"/>
        <v>95.331070955669546</v>
      </c>
      <c r="M12" s="19"/>
      <c r="N12" s="77"/>
      <c r="O12" s="19"/>
      <c r="P12" s="77"/>
      <c r="Q12" s="19"/>
      <c r="R12" s="77"/>
      <c r="S12" s="77"/>
      <c r="T12" s="77"/>
    </row>
    <row r="13" spans="2:20" ht="24.75" customHeight="1" x14ac:dyDescent="0.25">
      <c r="B13" s="127" t="s">
        <v>353</v>
      </c>
      <c r="C13" s="150" t="s">
        <v>615</v>
      </c>
      <c r="D13" s="129">
        <v>138632</v>
      </c>
      <c r="E13" s="130">
        <f t="shared" si="0"/>
        <v>8.2154292341325021</v>
      </c>
      <c r="F13" s="129">
        <v>187788</v>
      </c>
      <c r="G13" s="130">
        <f t="shared" si="1"/>
        <v>9.5517413967796667</v>
      </c>
      <c r="H13" s="129">
        <v>183864</v>
      </c>
      <c r="I13" s="130">
        <f t="shared" si="2"/>
        <v>9.756956973955127</v>
      </c>
      <c r="J13" s="131">
        <f t="shared" si="3"/>
        <v>135.45790293727279</v>
      </c>
      <c r="K13" s="131">
        <f t="shared" si="4"/>
        <v>97.91040961083776</v>
      </c>
      <c r="M13" s="19"/>
      <c r="N13" s="77"/>
      <c r="O13" s="19"/>
      <c r="P13" s="77"/>
      <c r="Q13" s="19"/>
      <c r="R13" s="77"/>
      <c r="S13" s="77"/>
      <c r="T13" s="77"/>
    </row>
    <row r="14" spans="2:20" ht="21" customHeight="1" x14ac:dyDescent="0.25">
      <c r="B14" s="463" t="s">
        <v>58</v>
      </c>
      <c r="C14" s="463"/>
      <c r="D14" s="132">
        <f t="shared" ref="D14:I14" si="5">D9+D10</f>
        <v>1687459</v>
      </c>
      <c r="E14" s="124">
        <f t="shared" si="5"/>
        <v>100</v>
      </c>
      <c r="F14" s="132">
        <f t="shared" si="5"/>
        <v>1966008</v>
      </c>
      <c r="G14" s="124">
        <f t="shared" si="5"/>
        <v>99.999999999999986</v>
      </c>
      <c r="H14" s="132">
        <f t="shared" si="5"/>
        <v>1884440</v>
      </c>
      <c r="I14" s="124">
        <f t="shared" si="5"/>
        <v>99.999999999999986</v>
      </c>
      <c r="J14" s="133">
        <f>F14/D14*100</f>
        <v>116.50700846657607</v>
      </c>
      <c r="K14" s="133">
        <f t="shared" si="4"/>
        <v>95.851085041363007</v>
      </c>
      <c r="L14" s="19"/>
      <c r="M14" s="19"/>
      <c r="N14" s="77"/>
      <c r="O14" s="19"/>
      <c r="P14" s="77"/>
      <c r="Q14" s="19"/>
      <c r="R14" s="77"/>
      <c r="S14" s="77"/>
      <c r="T14" s="77"/>
    </row>
    <row r="15" spans="2:20" s="71" customFormat="1" ht="21" customHeight="1" x14ac:dyDescent="0.25">
      <c r="B15" s="115"/>
      <c r="C15" s="115"/>
      <c r="D15" s="116"/>
      <c r="E15" s="115"/>
      <c r="F15" s="116"/>
      <c r="G15" s="115"/>
      <c r="H15" s="116"/>
      <c r="I15" s="115"/>
      <c r="J15" s="117"/>
      <c r="K15" s="117"/>
      <c r="L15" s="19"/>
      <c r="M15" s="19"/>
      <c r="N15" s="77"/>
      <c r="O15" s="77"/>
      <c r="P15" s="77"/>
      <c r="Q15" s="77"/>
      <c r="R15" s="77"/>
      <c r="S15" s="77"/>
      <c r="T15" s="77"/>
    </row>
    <row r="16" spans="2:20" ht="15.75" x14ac:dyDescent="0.25">
      <c r="B16" s="107" t="s">
        <v>614</v>
      </c>
      <c r="C16" s="96"/>
      <c r="D16" s="110"/>
      <c r="E16" s="110"/>
      <c r="F16" s="110"/>
      <c r="G16" s="110"/>
      <c r="H16" s="110"/>
      <c r="I16" s="110"/>
      <c r="J16" s="110"/>
      <c r="K16" s="110"/>
    </row>
    <row r="17" spans="2:11" x14ac:dyDescent="0.25">
      <c r="B17" s="65"/>
      <c r="C17" s="65"/>
      <c r="D17" s="65"/>
      <c r="E17" s="65"/>
      <c r="F17" s="65"/>
      <c r="G17" s="65"/>
      <c r="H17" s="65"/>
      <c r="I17" s="65"/>
      <c r="J17" s="65"/>
      <c r="K17" s="65"/>
    </row>
    <row r="18" spans="2:11" x14ac:dyDescent="0.25">
      <c r="B18" s="351"/>
      <c r="H18" s="77"/>
      <c r="I18" s="77"/>
      <c r="J18" s="77"/>
      <c r="K18" s="77"/>
    </row>
    <row r="19" spans="2:11" x14ac:dyDescent="0.25">
      <c r="B19" s="77"/>
      <c r="D19" s="77"/>
      <c r="E19" s="77"/>
      <c r="F19" s="77"/>
      <c r="G19" s="77"/>
      <c r="H19" s="77"/>
      <c r="I19" s="77"/>
      <c r="J19" s="77"/>
      <c r="K19" s="77"/>
    </row>
    <row r="20" spans="2:11" x14ac:dyDescent="0.25">
      <c r="B20" s="77"/>
      <c r="D20" s="77"/>
      <c r="E20" s="77"/>
      <c r="F20" s="77"/>
      <c r="G20" s="77"/>
      <c r="H20" s="77"/>
      <c r="I20" s="77"/>
      <c r="J20" s="77"/>
      <c r="K20" s="77"/>
    </row>
    <row r="21" spans="2:11" x14ac:dyDescent="0.25">
      <c r="B21" s="72"/>
      <c r="D21" s="77"/>
      <c r="E21" s="77"/>
      <c r="F21" s="77"/>
      <c r="G21" s="77"/>
      <c r="H21" s="77"/>
      <c r="I21" s="77"/>
      <c r="J21" s="77"/>
      <c r="K21" s="77"/>
    </row>
  </sheetData>
  <mergeCells count="13">
    <mergeCell ref="B5:B6"/>
    <mergeCell ref="B4:K4"/>
    <mergeCell ref="B14:C14"/>
    <mergeCell ref="K6:K7"/>
    <mergeCell ref="C5:C7"/>
    <mergeCell ref="D5:E5"/>
    <mergeCell ref="F5:G5"/>
    <mergeCell ref="H5:I5"/>
    <mergeCell ref="J5:K5"/>
    <mergeCell ref="D6:D7"/>
    <mergeCell ref="F6:F7"/>
    <mergeCell ref="H6:H7"/>
    <mergeCell ref="J6:J7"/>
  </mergeCells>
  <pageMargins left="0.7" right="0.7" top="0.75" bottom="0.75" header="0.3" footer="0.3"/>
  <pageSetup orientation="portrait" r:id="rId1"/>
  <ignoredErrors>
    <ignoredError sqref="L9:L13" numberStoredAsText="1"/>
    <ignoredError sqref="E10:F10 G10:H10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AB34-8A2E-42C7-8108-7D0A9B5A972A}">
  <dimension ref="B2:M14"/>
  <sheetViews>
    <sheetView workbookViewId="0">
      <selection activeCell="H17" sqref="H17"/>
    </sheetView>
  </sheetViews>
  <sheetFormatPr defaultRowHeight="15" x14ac:dyDescent="0.25"/>
  <cols>
    <col min="3" max="3" width="41.42578125" customWidth="1"/>
    <col min="4" max="4" width="16.85546875" customWidth="1"/>
    <col min="5" max="5" width="12.140625" customWidth="1"/>
    <col min="6" max="6" width="15.140625" customWidth="1"/>
    <col min="7" max="7" width="11.85546875" customWidth="1"/>
    <col min="8" max="8" width="14.85546875" customWidth="1"/>
    <col min="9" max="9" width="13.140625" customWidth="1"/>
    <col min="10" max="10" width="12.85546875" customWidth="1"/>
    <col min="11" max="11" width="13.140625" customWidth="1"/>
  </cols>
  <sheetData>
    <row r="2" spans="2:13" x14ac:dyDescent="0.25">
      <c r="M2" s="65"/>
    </row>
    <row r="3" spans="2:13" ht="16.5" thickBot="1" x14ac:dyDescent="0.3">
      <c r="B3" s="154"/>
      <c r="C3" s="154"/>
      <c r="D3" s="154"/>
      <c r="E3" s="154"/>
      <c r="F3" s="154"/>
      <c r="G3" s="154"/>
      <c r="H3" s="154"/>
      <c r="I3" s="154"/>
      <c r="J3" s="154"/>
      <c r="K3" s="155" t="s">
        <v>333</v>
      </c>
    </row>
    <row r="4" spans="2:13" ht="24.95" customHeight="1" thickTop="1" x14ac:dyDescent="0.25">
      <c r="B4" s="465" t="s">
        <v>616</v>
      </c>
      <c r="C4" s="465"/>
      <c r="D4" s="465"/>
      <c r="E4" s="465"/>
      <c r="F4" s="465"/>
      <c r="G4" s="465"/>
      <c r="H4" s="465"/>
      <c r="I4" s="465"/>
      <c r="J4" s="465"/>
      <c r="K4" s="465"/>
    </row>
    <row r="5" spans="2:13" ht="15.75" x14ac:dyDescent="0.25">
      <c r="B5" s="461" t="s">
        <v>133</v>
      </c>
      <c r="C5" s="463" t="s">
        <v>60</v>
      </c>
      <c r="D5" s="463" t="s">
        <v>488</v>
      </c>
      <c r="E5" s="463"/>
      <c r="F5" s="463" t="s">
        <v>591</v>
      </c>
      <c r="G5" s="463"/>
      <c r="H5" s="463" t="s">
        <v>601</v>
      </c>
      <c r="I5" s="463"/>
      <c r="J5" s="463" t="s">
        <v>1</v>
      </c>
      <c r="K5" s="463"/>
    </row>
    <row r="6" spans="2:13" ht="15.75" x14ac:dyDescent="0.25">
      <c r="B6" s="461"/>
      <c r="C6" s="463"/>
      <c r="D6" s="124" t="s">
        <v>2</v>
      </c>
      <c r="E6" s="124" t="s">
        <v>26</v>
      </c>
      <c r="F6" s="124" t="s">
        <v>2</v>
      </c>
      <c r="G6" s="124" t="s">
        <v>26</v>
      </c>
      <c r="H6" s="124" t="s">
        <v>2</v>
      </c>
      <c r="I6" s="124" t="s">
        <v>26</v>
      </c>
      <c r="J6" s="153" t="s">
        <v>417</v>
      </c>
      <c r="K6" s="153" t="s">
        <v>418</v>
      </c>
    </row>
    <row r="7" spans="2:13" s="54" customFormat="1" ht="12.75" x14ac:dyDescent="0.2">
      <c r="B7" s="125">
        <v>1</v>
      </c>
      <c r="C7" s="126">
        <v>2</v>
      </c>
      <c r="D7" s="126">
        <v>3</v>
      </c>
      <c r="E7" s="126">
        <v>4</v>
      </c>
      <c r="F7" s="126">
        <v>5</v>
      </c>
      <c r="G7" s="126">
        <v>6</v>
      </c>
      <c r="H7" s="126">
        <v>7</v>
      </c>
      <c r="I7" s="126">
        <v>8</v>
      </c>
      <c r="J7" s="126">
        <v>9</v>
      </c>
      <c r="K7" s="126">
        <v>10</v>
      </c>
    </row>
    <row r="8" spans="2:13" ht="15.75" x14ac:dyDescent="0.25">
      <c r="B8" s="138" t="s">
        <v>317</v>
      </c>
      <c r="C8" s="128" t="s">
        <v>65</v>
      </c>
      <c r="D8" s="129">
        <f>D9+D10</f>
        <v>699554</v>
      </c>
      <c r="E8" s="130">
        <f t="shared" ref="E8:I8" si="0">E9+E10</f>
        <v>71.537889657104813</v>
      </c>
      <c r="F8" s="129">
        <f>F9+F10</f>
        <v>625252</v>
      </c>
      <c r="G8" s="130">
        <f t="shared" si="0"/>
        <v>64.369581622221517</v>
      </c>
      <c r="H8" s="129">
        <f>H9+H10</f>
        <v>623655</v>
      </c>
      <c r="I8" s="130">
        <f t="shared" si="0"/>
        <v>66.823782282544528</v>
      </c>
      <c r="J8" s="131">
        <f>F8/D8*100</f>
        <v>89.37866126131793</v>
      </c>
      <c r="K8" s="131">
        <f>H8/F8*100</f>
        <v>99.744582984140791</v>
      </c>
    </row>
    <row r="9" spans="2:13" ht="15.75" x14ac:dyDescent="0.25">
      <c r="B9" s="138" t="s">
        <v>88</v>
      </c>
      <c r="C9" s="128" t="s">
        <v>67</v>
      </c>
      <c r="D9" s="129">
        <v>100007</v>
      </c>
      <c r="E9" s="130">
        <f t="shared" ref="E9:E13" si="1">D9/D$14*100</f>
        <v>10.226929916687034</v>
      </c>
      <c r="F9" s="129">
        <v>34986</v>
      </c>
      <c r="G9" s="130">
        <f t="shared" ref="G9:G13" si="2">F9/F$14*100</f>
        <v>3.6018024454700539</v>
      </c>
      <c r="H9" s="129">
        <v>35001</v>
      </c>
      <c r="I9" s="130">
        <f t="shared" ref="I9:I13" si="3">H9/H$14*100</f>
        <v>3.7503093916850512</v>
      </c>
      <c r="J9" s="131">
        <f t="shared" ref="J9:J13" si="4">F9/D9*100</f>
        <v>34.983551151419398</v>
      </c>
      <c r="K9" s="131">
        <f t="shared" ref="K9:K14" si="5">H9/F9*100</f>
        <v>100.04287429257417</v>
      </c>
    </row>
    <row r="10" spans="2:13" ht="15.75" x14ac:dyDescent="0.25">
      <c r="B10" s="138" t="s">
        <v>121</v>
      </c>
      <c r="C10" s="128" t="s">
        <v>68</v>
      </c>
      <c r="D10" s="129">
        <v>599547</v>
      </c>
      <c r="E10" s="130">
        <f t="shared" si="1"/>
        <v>61.310959740417779</v>
      </c>
      <c r="F10" s="129">
        <v>590266</v>
      </c>
      <c r="G10" s="130">
        <f t="shared" si="2"/>
        <v>60.767779176751461</v>
      </c>
      <c r="H10" s="129">
        <v>588654</v>
      </c>
      <c r="I10" s="130">
        <f t="shared" si="3"/>
        <v>63.07347289085947</v>
      </c>
      <c r="J10" s="131">
        <f t="shared" si="4"/>
        <v>98.451997925100116</v>
      </c>
      <c r="K10" s="131">
        <f t="shared" si="5"/>
        <v>99.726902786201478</v>
      </c>
    </row>
    <row r="11" spans="2:13" ht="15.75" x14ac:dyDescent="0.25">
      <c r="B11" s="138" t="s">
        <v>318</v>
      </c>
      <c r="C11" s="128" t="s">
        <v>66</v>
      </c>
      <c r="D11" s="129">
        <f>D12+D13</f>
        <v>278325</v>
      </c>
      <c r="E11" s="130">
        <f t="shared" ref="E11:I11" si="6">E12+E13</f>
        <v>28.462110342895183</v>
      </c>
      <c r="F11" s="129">
        <f>F12+F13</f>
        <v>346095</v>
      </c>
      <c r="G11" s="130">
        <f t="shared" si="6"/>
        <v>35.63041837777849</v>
      </c>
      <c r="H11" s="129">
        <f>H12+H13</f>
        <v>309628</v>
      </c>
      <c r="I11" s="130">
        <f t="shared" si="6"/>
        <v>33.176217717455472</v>
      </c>
      <c r="J11" s="131">
        <f t="shared" si="4"/>
        <v>124.34923201293454</v>
      </c>
      <c r="K11" s="131">
        <f t="shared" si="5"/>
        <v>89.463297649489306</v>
      </c>
    </row>
    <row r="12" spans="2:13" ht="15.75" x14ac:dyDescent="0.25">
      <c r="B12" s="138" t="s">
        <v>351</v>
      </c>
      <c r="C12" s="128" t="s">
        <v>67</v>
      </c>
      <c r="D12" s="129">
        <v>41759</v>
      </c>
      <c r="E12" s="130">
        <f t="shared" si="1"/>
        <v>4.2703647383776522</v>
      </c>
      <c r="F12" s="129">
        <v>0</v>
      </c>
      <c r="G12" s="130">
        <f t="shared" si="2"/>
        <v>0</v>
      </c>
      <c r="H12" s="129">
        <v>0</v>
      </c>
      <c r="I12" s="130">
        <f t="shared" si="3"/>
        <v>0</v>
      </c>
      <c r="J12" s="131">
        <f t="shared" si="4"/>
        <v>0</v>
      </c>
      <c r="K12" s="131" t="s">
        <v>110</v>
      </c>
    </row>
    <row r="13" spans="2:13" ht="15.75" x14ac:dyDescent="0.25">
      <c r="B13" s="138" t="s">
        <v>352</v>
      </c>
      <c r="C13" s="128" t="s">
        <v>68</v>
      </c>
      <c r="D13" s="129">
        <v>236566</v>
      </c>
      <c r="E13" s="130">
        <f t="shared" si="1"/>
        <v>24.191745604517532</v>
      </c>
      <c r="F13" s="129">
        <v>346095</v>
      </c>
      <c r="G13" s="130">
        <f t="shared" si="2"/>
        <v>35.63041837777849</v>
      </c>
      <c r="H13" s="129">
        <v>309628</v>
      </c>
      <c r="I13" s="130">
        <f t="shared" si="3"/>
        <v>33.176217717455472</v>
      </c>
      <c r="J13" s="131">
        <f t="shared" si="4"/>
        <v>146.29955276751519</v>
      </c>
      <c r="K13" s="131">
        <f t="shared" si="5"/>
        <v>89.463297649489306</v>
      </c>
    </row>
    <row r="14" spans="2:13" ht="15.75" x14ac:dyDescent="0.25">
      <c r="B14" s="463" t="s">
        <v>18</v>
      </c>
      <c r="C14" s="463"/>
      <c r="D14" s="132">
        <f t="shared" ref="D14:I14" si="7">D8+D11</f>
        <v>977879</v>
      </c>
      <c r="E14" s="124">
        <f t="shared" si="7"/>
        <v>100</v>
      </c>
      <c r="F14" s="132">
        <f t="shared" si="7"/>
        <v>971347</v>
      </c>
      <c r="G14" s="124">
        <f t="shared" si="7"/>
        <v>100</v>
      </c>
      <c r="H14" s="132">
        <f t="shared" si="7"/>
        <v>933283</v>
      </c>
      <c r="I14" s="124">
        <f t="shared" si="7"/>
        <v>100</v>
      </c>
      <c r="J14" s="133">
        <f>F14/D14*100</f>
        <v>99.332023696183271</v>
      </c>
      <c r="K14" s="133">
        <f t="shared" si="5"/>
        <v>96.081318004791285</v>
      </c>
    </row>
  </sheetData>
  <mergeCells count="8">
    <mergeCell ref="B4:K4"/>
    <mergeCell ref="B5:B6"/>
    <mergeCell ref="B14:C14"/>
    <mergeCell ref="D5:E5"/>
    <mergeCell ref="F5:G5"/>
    <mergeCell ref="H5:I5"/>
    <mergeCell ref="J5:K5"/>
    <mergeCell ref="C5:C6"/>
  </mergeCells>
  <pageMargins left="0.7" right="0.7" top="0.75" bottom="0.75" header="0.3" footer="0.3"/>
  <pageSetup orientation="portrait" r:id="rId1"/>
  <ignoredErrors>
    <ignoredError sqref="E11 G11 I11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11CA-E913-4E9B-B620-54F572720B8F}">
  <sheetPr>
    <pageSetUpPr fitToPage="1"/>
  </sheetPr>
  <dimension ref="B2:T15"/>
  <sheetViews>
    <sheetView workbookViewId="0">
      <selection activeCell="H18" sqref="H18"/>
    </sheetView>
  </sheetViews>
  <sheetFormatPr defaultRowHeight="15" x14ac:dyDescent="0.25"/>
  <cols>
    <col min="2" max="2" width="7" customWidth="1"/>
    <col min="3" max="3" width="25.5703125" customWidth="1"/>
    <col min="4" max="4" width="14.85546875" customWidth="1"/>
    <col min="5" max="5" width="11.42578125" customWidth="1"/>
    <col min="6" max="6" width="15" customWidth="1"/>
    <col min="7" max="7" width="12" customWidth="1"/>
    <col min="8" max="8" width="15.140625" customWidth="1"/>
    <col min="9" max="9" width="11.140625" customWidth="1"/>
    <col min="10" max="10" width="12.85546875" customWidth="1"/>
    <col min="11" max="11" width="16" customWidth="1"/>
    <col min="13" max="13" width="10.140625" bestFit="1" customWidth="1"/>
    <col min="15" max="15" width="10.140625" bestFit="1" customWidth="1"/>
    <col min="17" max="17" width="10.140625" bestFit="1" customWidth="1"/>
  </cols>
  <sheetData>
    <row r="2" spans="2:20" x14ac:dyDescent="0.25">
      <c r="M2" s="65"/>
    </row>
    <row r="3" spans="2:20" ht="16.5" thickBot="1" x14ac:dyDescent="0.3">
      <c r="B3" s="154"/>
      <c r="C3" s="156" t="s">
        <v>76</v>
      </c>
      <c r="D3" s="157"/>
      <c r="E3" s="157"/>
      <c r="F3" s="157"/>
      <c r="G3" s="157"/>
      <c r="H3" s="157"/>
      <c r="I3" s="157"/>
      <c r="J3" s="157"/>
      <c r="K3" s="158" t="s">
        <v>334</v>
      </c>
    </row>
    <row r="4" spans="2:20" ht="24.95" customHeight="1" thickTop="1" x14ac:dyDescent="0.25">
      <c r="B4" s="465" t="s">
        <v>617</v>
      </c>
      <c r="C4" s="465"/>
      <c r="D4" s="465"/>
      <c r="E4" s="465"/>
      <c r="F4" s="465"/>
      <c r="G4" s="465"/>
      <c r="H4" s="465"/>
      <c r="I4" s="465"/>
      <c r="J4" s="465"/>
      <c r="K4" s="465"/>
    </row>
    <row r="5" spans="2:20" ht="15.75" x14ac:dyDescent="0.25">
      <c r="B5" s="461" t="s">
        <v>133</v>
      </c>
      <c r="C5" s="463" t="s">
        <v>69</v>
      </c>
      <c r="D5" s="463" t="s">
        <v>488</v>
      </c>
      <c r="E5" s="463"/>
      <c r="F5" s="463" t="s">
        <v>591</v>
      </c>
      <c r="G5" s="463"/>
      <c r="H5" s="463" t="s">
        <v>601</v>
      </c>
      <c r="I5" s="463"/>
      <c r="J5" s="463" t="s">
        <v>1</v>
      </c>
      <c r="K5" s="463"/>
    </row>
    <row r="6" spans="2:20" ht="15.75" x14ac:dyDescent="0.25">
      <c r="B6" s="461"/>
      <c r="C6" s="463"/>
      <c r="D6" s="124" t="s">
        <v>2</v>
      </c>
      <c r="E6" s="124" t="s">
        <v>26</v>
      </c>
      <c r="F6" s="124" t="s">
        <v>2</v>
      </c>
      <c r="G6" s="124" t="s">
        <v>26</v>
      </c>
      <c r="H6" s="124" t="s">
        <v>2</v>
      </c>
      <c r="I6" s="124" t="s">
        <v>26</v>
      </c>
      <c r="J6" s="124" t="s">
        <v>417</v>
      </c>
      <c r="K6" s="124" t="s">
        <v>418</v>
      </c>
    </row>
    <row r="7" spans="2:20" x14ac:dyDescent="0.25">
      <c r="B7" s="145">
        <v>1</v>
      </c>
      <c r="C7" s="126">
        <v>2</v>
      </c>
      <c r="D7" s="126">
        <v>3</v>
      </c>
      <c r="E7" s="126">
        <v>4</v>
      </c>
      <c r="F7" s="126">
        <v>5</v>
      </c>
      <c r="G7" s="126">
        <v>6</v>
      </c>
      <c r="H7" s="126">
        <v>7</v>
      </c>
      <c r="I7" s="126">
        <v>8</v>
      </c>
      <c r="J7" s="126">
        <v>9</v>
      </c>
      <c r="K7" s="126">
        <v>10</v>
      </c>
    </row>
    <row r="8" spans="2:20" ht="15.75" x14ac:dyDescent="0.25">
      <c r="B8" s="138" t="s">
        <v>317</v>
      </c>
      <c r="C8" s="144" t="s">
        <v>70</v>
      </c>
      <c r="D8" s="129">
        <v>2236845</v>
      </c>
      <c r="E8" s="130">
        <f>D8/D$15*100</f>
        <v>11.377146129198202</v>
      </c>
      <c r="F8" s="129">
        <v>2600382</v>
      </c>
      <c r="G8" s="130">
        <f>F8/F$15*100</f>
        <v>12.274665526738035</v>
      </c>
      <c r="H8" s="146">
        <v>2639284</v>
      </c>
      <c r="I8" s="130">
        <f>H8/H$15*100</f>
        <v>12.738023130610292</v>
      </c>
      <c r="J8" s="131">
        <f t="shared" ref="J8:J15" si="0">F8/D8*100</f>
        <v>116.25222132065475</v>
      </c>
      <c r="K8" s="131">
        <f>H8/F8*100</f>
        <v>101.49601097069585</v>
      </c>
      <c r="M8" s="20"/>
      <c r="N8" s="61"/>
      <c r="O8" s="36"/>
      <c r="P8" s="77"/>
      <c r="Q8" s="19"/>
      <c r="R8" s="77"/>
      <c r="S8" s="77"/>
      <c r="T8" s="77"/>
    </row>
    <row r="9" spans="2:20" ht="20.45" customHeight="1" x14ac:dyDescent="0.25">
      <c r="B9" s="138" t="s">
        <v>318</v>
      </c>
      <c r="C9" s="144" t="s">
        <v>71</v>
      </c>
      <c r="D9" s="129">
        <v>1453080</v>
      </c>
      <c r="E9" s="130">
        <f t="shared" ref="E9:E14" si="1">D9/D$15*100</f>
        <v>7.3907237637902146</v>
      </c>
      <c r="F9" s="129">
        <v>1618685</v>
      </c>
      <c r="G9" s="130">
        <f t="shared" ref="G9:G14" si="2">F9/F$15*100</f>
        <v>7.640730080483543</v>
      </c>
      <c r="H9" s="146">
        <v>1742802</v>
      </c>
      <c r="I9" s="130">
        <f t="shared" ref="I9:I14" si="3">H9/H$15*100</f>
        <v>8.411316170625776</v>
      </c>
      <c r="J9" s="131">
        <f t="shared" si="0"/>
        <v>111.39682605224763</v>
      </c>
      <c r="K9" s="131">
        <f t="shared" ref="K9:K15" si="4">H9/F9*100</f>
        <v>107.66776735436481</v>
      </c>
      <c r="M9" s="20"/>
      <c r="N9" s="61"/>
      <c r="O9" s="36"/>
      <c r="P9" s="77"/>
      <c r="Q9" s="19"/>
      <c r="R9" s="77"/>
      <c r="S9" s="77"/>
      <c r="T9" s="77"/>
    </row>
    <row r="10" spans="2:20" ht="15.75" x14ac:dyDescent="0.25">
      <c r="B10" s="138" t="s">
        <v>319</v>
      </c>
      <c r="C10" s="128" t="s">
        <v>72</v>
      </c>
      <c r="D10" s="129">
        <v>3783548</v>
      </c>
      <c r="E10" s="130">
        <f t="shared" si="1"/>
        <v>19.244059594131731</v>
      </c>
      <c r="F10" s="129">
        <v>4393701</v>
      </c>
      <c r="G10" s="130">
        <f t="shared" si="2"/>
        <v>20.739726009291878</v>
      </c>
      <c r="H10" s="146">
        <v>4388778</v>
      </c>
      <c r="I10" s="130">
        <f t="shared" si="3"/>
        <v>21.181637019401315</v>
      </c>
      <c r="J10" s="131">
        <f t="shared" si="0"/>
        <v>116.12647705275579</v>
      </c>
      <c r="K10" s="131">
        <f t="shared" si="4"/>
        <v>99.887953231228067</v>
      </c>
      <c r="M10" s="20"/>
      <c r="N10" s="61"/>
      <c r="O10" s="36"/>
      <c r="P10" s="77"/>
      <c r="Q10" s="19"/>
      <c r="R10" s="77"/>
      <c r="S10" s="77"/>
      <c r="T10" s="77"/>
    </row>
    <row r="11" spans="2:20" ht="15.75" x14ac:dyDescent="0.25">
      <c r="B11" s="138" t="s">
        <v>320</v>
      </c>
      <c r="C11" s="144" t="s">
        <v>73</v>
      </c>
      <c r="D11" s="129">
        <v>568484</v>
      </c>
      <c r="E11" s="130">
        <f t="shared" si="1"/>
        <v>2.8914500289966942</v>
      </c>
      <c r="F11" s="129">
        <v>348047</v>
      </c>
      <c r="G11" s="130">
        <f t="shared" si="2"/>
        <v>1.6428972791630587</v>
      </c>
      <c r="H11" s="146">
        <v>387137</v>
      </c>
      <c r="I11" s="130">
        <f t="shared" si="3"/>
        <v>1.8684461621845461</v>
      </c>
      <c r="J11" s="131">
        <f t="shared" si="0"/>
        <v>61.223710781657878</v>
      </c>
      <c r="K11" s="131">
        <f t="shared" si="4"/>
        <v>111.23124175757873</v>
      </c>
      <c r="M11" s="20"/>
      <c r="N11" s="61"/>
      <c r="O11" s="36"/>
      <c r="P11" s="77"/>
      <c r="Q11" s="19"/>
      <c r="R11" s="77"/>
      <c r="S11" s="77"/>
      <c r="T11" s="77"/>
    </row>
    <row r="12" spans="2:20" ht="18.75" customHeight="1" x14ac:dyDescent="0.25">
      <c r="B12" s="138" t="s">
        <v>321</v>
      </c>
      <c r="C12" s="144" t="s">
        <v>486</v>
      </c>
      <c r="D12" s="129">
        <v>848319</v>
      </c>
      <c r="E12" s="130">
        <f t="shared" si="1"/>
        <v>4.3147599530478375</v>
      </c>
      <c r="F12" s="129">
        <v>829534</v>
      </c>
      <c r="G12" s="130">
        <f t="shared" si="2"/>
        <v>3.9156756172966545</v>
      </c>
      <c r="H12" s="146">
        <v>783612</v>
      </c>
      <c r="I12" s="130">
        <f t="shared" si="3"/>
        <v>3.7819604792147388</v>
      </c>
      <c r="J12" s="131">
        <f t="shared" si="0"/>
        <v>97.785620739368099</v>
      </c>
      <c r="K12" s="131">
        <f t="shared" si="4"/>
        <v>94.464120819640911</v>
      </c>
      <c r="M12" s="20"/>
      <c r="N12" s="61"/>
      <c r="O12" s="36"/>
      <c r="P12" s="77"/>
      <c r="Q12" s="19"/>
      <c r="R12" s="77"/>
      <c r="S12" s="77"/>
      <c r="T12" s="77"/>
    </row>
    <row r="13" spans="2:20" ht="15.75" x14ac:dyDescent="0.25">
      <c r="B13" s="138" t="s">
        <v>322</v>
      </c>
      <c r="C13" s="144" t="s">
        <v>74</v>
      </c>
      <c r="D13" s="129">
        <v>10236559</v>
      </c>
      <c r="E13" s="130">
        <f t="shared" si="1"/>
        <v>52.065667314078091</v>
      </c>
      <c r="F13" s="129">
        <v>10832483</v>
      </c>
      <c r="G13" s="130">
        <f t="shared" si="2"/>
        <v>51.132912644786735</v>
      </c>
      <c r="H13" s="146">
        <v>10222516</v>
      </c>
      <c r="I13" s="130">
        <f t="shared" si="3"/>
        <v>49.337110087824506</v>
      </c>
      <c r="J13" s="131">
        <f t="shared" si="0"/>
        <v>105.82152655008387</v>
      </c>
      <c r="K13" s="131">
        <f t="shared" si="4"/>
        <v>94.3690934017621</v>
      </c>
      <c r="M13" s="20"/>
      <c r="N13" s="61"/>
      <c r="O13" s="36"/>
      <c r="P13" s="77"/>
      <c r="Q13" s="19"/>
      <c r="R13" s="77"/>
      <c r="S13" s="77"/>
      <c r="T13" s="77"/>
    </row>
    <row r="14" spans="2:20" ht="15.75" x14ac:dyDescent="0.25">
      <c r="B14" s="138" t="s">
        <v>323</v>
      </c>
      <c r="C14" s="144" t="s">
        <v>75</v>
      </c>
      <c r="D14" s="129">
        <v>534027</v>
      </c>
      <c r="E14" s="130">
        <f t="shared" si="1"/>
        <v>2.7161932167572305</v>
      </c>
      <c r="F14" s="129">
        <v>562120</v>
      </c>
      <c r="G14" s="130">
        <f t="shared" si="2"/>
        <v>2.6533928422400956</v>
      </c>
      <c r="H14" s="146">
        <v>555601</v>
      </c>
      <c r="I14" s="130">
        <f t="shared" si="3"/>
        <v>2.6815069501388287</v>
      </c>
      <c r="J14" s="131">
        <f t="shared" si="0"/>
        <v>105.26059543805837</v>
      </c>
      <c r="K14" s="131">
        <f t="shared" si="4"/>
        <v>98.840283213548702</v>
      </c>
      <c r="M14" s="20"/>
      <c r="N14" s="61"/>
      <c r="O14" s="36"/>
      <c r="P14" s="77"/>
      <c r="Q14" s="19"/>
      <c r="R14" s="77"/>
      <c r="S14" s="77"/>
      <c r="T14" s="77"/>
    </row>
    <row r="15" spans="2:20" ht="17.45" customHeight="1" x14ac:dyDescent="0.25">
      <c r="B15" s="463" t="s">
        <v>18</v>
      </c>
      <c r="C15" s="463"/>
      <c r="D15" s="132">
        <f t="shared" ref="D15:I15" si="5">SUM(D8:D14)</f>
        <v>19660862</v>
      </c>
      <c r="E15" s="133">
        <f t="shared" si="5"/>
        <v>100</v>
      </c>
      <c r="F15" s="132">
        <f t="shared" si="5"/>
        <v>21184952</v>
      </c>
      <c r="G15" s="133">
        <f t="shared" si="5"/>
        <v>100</v>
      </c>
      <c r="H15" s="132">
        <f t="shared" si="5"/>
        <v>20719730</v>
      </c>
      <c r="I15" s="133">
        <f t="shared" si="5"/>
        <v>100</v>
      </c>
      <c r="J15" s="133">
        <f t="shared" si="0"/>
        <v>107.75189816194224</v>
      </c>
      <c r="K15" s="133">
        <f t="shared" si="4"/>
        <v>97.803997856591792</v>
      </c>
      <c r="M15" s="20"/>
      <c r="N15" s="61"/>
      <c r="O15" s="36"/>
      <c r="P15" s="77"/>
      <c r="Q15" s="19"/>
      <c r="R15" s="77"/>
      <c r="S15" s="77"/>
      <c r="T15" s="77"/>
    </row>
  </sheetData>
  <mergeCells count="8">
    <mergeCell ref="B5:B6"/>
    <mergeCell ref="B4:K4"/>
    <mergeCell ref="B15:C15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73" fitToHeight="0" orientation="landscape" r:id="rId1"/>
  <ignoredErrors>
    <ignoredError sqref="D15 F15 H15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43EC-E166-46E6-A9F8-1D792F80CDFF}">
  <dimension ref="B2:L13"/>
  <sheetViews>
    <sheetView workbookViewId="0">
      <selection activeCell="F14" sqref="F14"/>
    </sheetView>
  </sheetViews>
  <sheetFormatPr defaultRowHeight="15" x14ac:dyDescent="0.25"/>
  <cols>
    <col min="2" max="2" width="6.7109375" customWidth="1"/>
    <col min="3" max="3" width="20.42578125" customWidth="1"/>
    <col min="4" max="4" width="16.140625" customWidth="1"/>
    <col min="5" max="5" width="17.140625" customWidth="1"/>
    <col min="6" max="6" width="16.85546875" customWidth="1"/>
    <col min="7" max="7" width="13.85546875" customWidth="1"/>
    <col min="8" max="8" width="15.140625" customWidth="1"/>
    <col min="12" max="12" width="10.85546875" customWidth="1"/>
  </cols>
  <sheetData>
    <row r="2" spans="2:12" ht="15.75" x14ac:dyDescent="0.25">
      <c r="C2" s="5"/>
      <c r="D2" s="4"/>
      <c r="E2" s="4"/>
      <c r="F2" s="4"/>
      <c r="G2" s="4"/>
      <c r="H2" s="4"/>
      <c r="J2" s="65"/>
    </row>
    <row r="3" spans="2:12" ht="15.75" x14ac:dyDescent="0.25">
      <c r="C3" s="4"/>
      <c r="D3" s="4"/>
      <c r="E3" s="4"/>
      <c r="F3" s="4"/>
      <c r="G3" s="4"/>
      <c r="H3" s="4"/>
    </row>
    <row r="4" spans="2:12" ht="16.5" thickBot="1" x14ac:dyDescent="0.3">
      <c r="B4" s="111"/>
      <c r="C4" s="159" t="s">
        <v>81</v>
      </c>
      <c r="D4" s="113"/>
      <c r="E4" s="113"/>
      <c r="F4" s="113"/>
      <c r="G4" s="113"/>
      <c r="H4" s="114" t="s">
        <v>334</v>
      </c>
    </row>
    <row r="5" spans="2:12" ht="24.95" customHeight="1" thickTop="1" x14ac:dyDescent="0.25">
      <c r="B5" s="465" t="s">
        <v>618</v>
      </c>
      <c r="C5" s="465"/>
      <c r="D5" s="465"/>
      <c r="E5" s="465"/>
      <c r="F5" s="465"/>
      <c r="G5" s="465"/>
      <c r="H5" s="465"/>
    </row>
    <row r="6" spans="2:12" ht="15.75" x14ac:dyDescent="0.25">
      <c r="B6" s="461" t="s">
        <v>133</v>
      </c>
      <c r="C6" s="463" t="s">
        <v>0</v>
      </c>
      <c r="D6" s="463" t="s">
        <v>488</v>
      </c>
      <c r="E6" s="463" t="s">
        <v>591</v>
      </c>
      <c r="F6" s="463" t="s">
        <v>601</v>
      </c>
      <c r="G6" s="463" t="s">
        <v>1</v>
      </c>
      <c r="H6" s="463"/>
    </row>
    <row r="7" spans="2:12" ht="15.75" x14ac:dyDescent="0.25">
      <c r="B7" s="461"/>
      <c r="C7" s="463"/>
      <c r="D7" s="463"/>
      <c r="E7" s="463"/>
      <c r="F7" s="463"/>
      <c r="G7" s="124" t="s">
        <v>77</v>
      </c>
      <c r="H7" s="124" t="s">
        <v>422</v>
      </c>
    </row>
    <row r="8" spans="2:12" s="53" customFormat="1" ht="12.75" x14ac:dyDescent="0.2">
      <c r="B8" s="145">
        <v>1</v>
      </c>
      <c r="C8" s="126">
        <v>2</v>
      </c>
      <c r="D8" s="126">
        <v>3</v>
      </c>
      <c r="E8" s="126">
        <v>4</v>
      </c>
      <c r="F8" s="126">
        <v>5</v>
      </c>
      <c r="G8" s="126">
        <v>6</v>
      </c>
      <c r="H8" s="126">
        <v>7</v>
      </c>
    </row>
    <row r="9" spans="2:12" ht="15.75" x14ac:dyDescent="0.25">
      <c r="B9" s="127" t="s">
        <v>317</v>
      </c>
      <c r="C9" s="128" t="s">
        <v>78</v>
      </c>
      <c r="D9" s="129">
        <v>105980</v>
      </c>
      <c r="E9" s="129">
        <v>124474</v>
      </c>
      <c r="F9" s="129">
        <v>120385</v>
      </c>
      <c r="G9" s="134">
        <f>E9/D9*100</f>
        <v>117.45046235138705</v>
      </c>
      <c r="H9" s="134">
        <f>F9/E9*100</f>
        <v>96.714976621623791</v>
      </c>
      <c r="J9" s="19"/>
      <c r="K9" s="77"/>
      <c r="L9" s="19"/>
    </row>
    <row r="10" spans="2:12" ht="15.75" x14ac:dyDescent="0.25">
      <c r="B10" s="127" t="s">
        <v>318</v>
      </c>
      <c r="C10" s="128" t="s">
        <v>79</v>
      </c>
      <c r="D10" s="129">
        <v>9809340</v>
      </c>
      <c r="E10" s="129">
        <v>10324468</v>
      </c>
      <c r="F10" s="129">
        <v>9755709</v>
      </c>
      <c r="G10" s="134">
        <f>E10/D10*100</f>
        <v>105.25140325444933</v>
      </c>
      <c r="H10" s="134">
        <f t="shared" ref="H10:H11" si="0">F10/E10*100</f>
        <v>94.491154411055362</v>
      </c>
      <c r="K10" s="77"/>
      <c r="L10" s="77"/>
    </row>
    <row r="11" spans="2:12" ht="17.45" customHeight="1" x14ac:dyDescent="0.25">
      <c r="B11" s="463" t="s">
        <v>80</v>
      </c>
      <c r="C11" s="463"/>
      <c r="D11" s="132">
        <f>SUM(D9:D10)</f>
        <v>9915320</v>
      </c>
      <c r="E11" s="132">
        <f>SUM(E9:E10)</f>
        <v>10448942</v>
      </c>
      <c r="F11" s="132">
        <f>F9+F10</f>
        <v>9876094</v>
      </c>
      <c r="G11" s="148">
        <f>E11/D11*100</f>
        <v>105.38179302332149</v>
      </c>
      <c r="H11" s="148">
        <f t="shared" si="0"/>
        <v>94.517645901374507</v>
      </c>
      <c r="J11" s="19"/>
      <c r="K11" s="77"/>
      <c r="L11" s="19"/>
    </row>
    <row r="12" spans="2:12" ht="15.75" x14ac:dyDescent="0.25">
      <c r="C12" s="4"/>
      <c r="D12" s="4"/>
      <c r="E12" s="4"/>
      <c r="F12" s="4"/>
      <c r="G12" s="4"/>
      <c r="H12" s="4"/>
    </row>
    <row r="13" spans="2:12" x14ac:dyDescent="0.25">
      <c r="F13" s="19"/>
    </row>
  </sheetData>
  <mergeCells count="8">
    <mergeCell ref="B5:H5"/>
    <mergeCell ref="B11:C11"/>
    <mergeCell ref="C6:C7"/>
    <mergeCell ref="G6:H6"/>
    <mergeCell ref="B6:B7"/>
    <mergeCell ref="D6:D7"/>
    <mergeCell ref="E6:E7"/>
    <mergeCell ref="F6:F7"/>
  </mergeCells>
  <pageMargins left="0.7" right="0.7" top="0.75" bottom="0.75" header="0.3" footer="0.3"/>
  <pageSetup paperSize="9" orientation="portrait" r:id="rId1"/>
  <ignoredErrors>
    <ignoredError sqref="D11:E11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E846-16C4-4289-9274-2D395046D767}">
  <dimension ref="B2:N16"/>
  <sheetViews>
    <sheetView workbookViewId="0">
      <selection activeCell="H14" sqref="H14"/>
    </sheetView>
  </sheetViews>
  <sheetFormatPr defaultRowHeight="15" x14ac:dyDescent="0.25"/>
  <cols>
    <col min="2" max="2" width="7.85546875" customWidth="1"/>
    <col min="3" max="3" width="29.85546875" customWidth="1"/>
    <col min="4" max="4" width="15.5703125" customWidth="1"/>
    <col min="5" max="5" width="12.140625" customWidth="1"/>
    <col min="6" max="6" width="15.85546875" customWidth="1"/>
    <col min="7" max="7" width="12.5703125" customWidth="1"/>
    <col min="8" max="8" width="16" customWidth="1"/>
    <col min="9" max="9" width="12.140625" customWidth="1"/>
    <col min="10" max="11" width="14.5703125" customWidth="1"/>
  </cols>
  <sheetData>
    <row r="2" spans="2:14" ht="15.75" x14ac:dyDescent="0.25">
      <c r="C2" s="3"/>
      <c r="D2" s="4"/>
      <c r="E2" s="4"/>
      <c r="F2" s="4"/>
      <c r="G2" s="4"/>
      <c r="H2" s="4"/>
      <c r="I2" s="4"/>
      <c r="J2" s="4"/>
      <c r="K2" s="4"/>
    </row>
    <row r="3" spans="2:14" ht="15.75" x14ac:dyDescent="0.25">
      <c r="C3" s="4"/>
      <c r="D3" s="4"/>
      <c r="E3" s="4"/>
      <c r="F3" s="4"/>
      <c r="G3" s="4"/>
      <c r="H3" s="4"/>
      <c r="I3" s="4"/>
      <c r="J3" s="4"/>
      <c r="K3" s="4"/>
    </row>
    <row r="4" spans="2:14" ht="16.5" thickBot="1" x14ac:dyDescent="0.3">
      <c r="B4" s="111"/>
      <c r="C4" s="112" t="s">
        <v>85</v>
      </c>
      <c r="D4" s="113"/>
      <c r="E4" s="113"/>
      <c r="F4" s="113"/>
      <c r="G4" s="113"/>
      <c r="H4" s="113"/>
      <c r="I4" s="113"/>
      <c r="J4" s="113"/>
      <c r="K4" s="114" t="s">
        <v>332</v>
      </c>
    </row>
    <row r="5" spans="2:14" ht="24.95" customHeight="1" thickTop="1" x14ac:dyDescent="0.25">
      <c r="B5" s="465" t="s">
        <v>619</v>
      </c>
      <c r="C5" s="465"/>
      <c r="D5" s="465"/>
      <c r="E5" s="465"/>
      <c r="F5" s="465"/>
      <c r="G5" s="465"/>
      <c r="H5" s="465"/>
      <c r="I5" s="465"/>
      <c r="J5" s="465"/>
      <c r="K5" s="465"/>
    </row>
    <row r="6" spans="2:14" ht="15.75" x14ac:dyDescent="0.25">
      <c r="B6" s="461" t="s">
        <v>133</v>
      </c>
      <c r="C6" s="463" t="s">
        <v>423</v>
      </c>
      <c r="D6" s="463" t="s">
        <v>488</v>
      </c>
      <c r="E6" s="463"/>
      <c r="F6" s="472" t="s">
        <v>591</v>
      </c>
      <c r="G6" s="472"/>
      <c r="H6" s="463" t="s">
        <v>601</v>
      </c>
      <c r="I6" s="463"/>
      <c r="J6" s="471" t="s">
        <v>82</v>
      </c>
      <c r="K6" s="471"/>
    </row>
    <row r="7" spans="2:14" ht="15.75" x14ac:dyDescent="0.25">
      <c r="B7" s="461"/>
      <c r="C7" s="463"/>
      <c r="D7" s="124" t="s">
        <v>2</v>
      </c>
      <c r="E7" s="124" t="s">
        <v>26</v>
      </c>
      <c r="F7" s="124" t="s">
        <v>2</v>
      </c>
      <c r="G7" s="124" t="s">
        <v>26</v>
      </c>
      <c r="H7" s="124" t="s">
        <v>2</v>
      </c>
      <c r="I7" s="124" t="s">
        <v>26</v>
      </c>
      <c r="J7" s="124" t="s">
        <v>417</v>
      </c>
      <c r="K7" s="124" t="s">
        <v>418</v>
      </c>
    </row>
    <row r="8" spans="2:14" ht="16.350000000000001" customHeight="1" x14ac:dyDescent="0.25">
      <c r="B8" s="145">
        <v>1</v>
      </c>
      <c r="C8" s="126">
        <v>2</v>
      </c>
      <c r="D8" s="126">
        <v>3</v>
      </c>
      <c r="E8" s="126">
        <v>4</v>
      </c>
      <c r="F8" s="126">
        <v>5</v>
      </c>
      <c r="G8" s="126">
        <v>6</v>
      </c>
      <c r="H8" s="126">
        <v>7</v>
      </c>
      <c r="I8" s="126">
        <v>8</v>
      </c>
      <c r="J8" s="126">
        <v>9</v>
      </c>
      <c r="K8" s="126">
        <v>10</v>
      </c>
    </row>
    <row r="9" spans="2:14" ht="17.45" customHeight="1" x14ac:dyDescent="0.25">
      <c r="B9" s="138" t="s">
        <v>317</v>
      </c>
      <c r="C9" s="128" t="s">
        <v>83</v>
      </c>
      <c r="D9" s="129">
        <v>6142454</v>
      </c>
      <c r="E9" s="130">
        <f>D9/D11*100</f>
        <v>61.949125192126928</v>
      </c>
      <c r="F9" s="129">
        <v>6755829</v>
      </c>
      <c r="G9" s="130">
        <f>F9/F11*100</f>
        <v>64.655627335284279</v>
      </c>
      <c r="H9" s="129">
        <v>6444451</v>
      </c>
      <c r="I9" s="130">
        <f>H9/H11*100</f>
        <v>65.253034246130099</v>
      </c>
      <c r="J9" s="131">
        <f>F9/D9*100</f>
        <v>109.98582976771173</v>
      </c>
      <c r="K9" s="131">
        <f>H9/F9*100</f>
        <v>95.390972743685481</v>
      </c>
      <c r="M9" s="19"/>
      <c r="N9" s="35"/>
    </row>
    <row r="10" spans="2:14" ht="15.75" x14ac:dyDescent="0.25">
      <c r="B10" s="138" t="s">
        <v>318</v>
      </c>
      <c r="C10" s="128" t="s">
        <v>84</v>
      </c>
      <c r="D10" s="129">
        <v>3772866</v>
      </c>
      <c r="E10" s="130">
        <f>D10/D11*100</f>
        <v>38.050874807873072</v>
      </c>
      <c r="F10" s="129">
        <v>3693113</v>
      </c>
      <c r="G10" s="130">
        <f>F10/F11*100</f>
        <v>35.344372664715721</v>
      </c>
      <c r="H10" s="129">
        <v>3431643</v>
      </c>
      <c r="I10" s="130">
        <f>H10/H11*100</f>
        <v>34.746965753869901</v>
      </c>
      <c r="J10" s="131">
        <f>F10/D10*100</f>
        <v>97.886142789062745</v>
      </c>
      <c r="K10" s="131">
        <f t="shared" ref="K10:K11" si="0">H10/F10*100</f>
        <v>92.920064996657288</v>
      </c>
      <c r="M10" s="19"/>
      <c r="N10" s="35"/>
    </row>
    <row r="11" spans="2:14" ht="22.35" customHeight="1" x14ac:dyDescent="0.25">
      <c r="B11" s="463" t="s">
        <v>5</v>
      </c>
      <c r="C11" s="463"/>
      <c r="D11" s="132">
        <f>SUM(D9:D10)</f>
        <v>9915320</v>
      </c>
      <c r="E11" s="133">
        <f>SUM(E9:E10)</f>
        <v>100</v>
      </c>
      <c r="F11" s="132">
        <f>SUM(F9:F10)</f>
        <v>10448942</v>
      </c>
      <c r="G11" s="133">
        <f>SUM(G9:G10)</f>
        <v>100</v>
      </c>
      <c r="H11" s="132">
        <f>H9+H10</f>
        <v>9876094</v>
      </c>
      <c r="I11" s="133">
        <f>SUM(I9:I10)</f>
        <v>100</v>
      </c>
      <c r="J11" s="133">
        <f>F11/D11*100</f>
        <v>105.38179302332149</v>
      </c>
      <c r="K11" s="133">
        <f t="shared" si="0"/>
        <v>94.517645901374507</v>
      </c>
      <c r="M11" s="19"/>
      <c r="N11" s="35"/>
    </row>
    <row r="12" spans="2:14" ht="15.75" x14ac:dyDescent="0.25">
      <c r="C12" s="7"/>
      <c r="D12" s="4"/>
      <c r="E12" s="4"/>
      <c r="F12" s="4"/>
      <c r="G12" s="4"/>
      <c r="H12" s="4"/>
      <c r="I12" s="4"/>
      <c r="J12" s="4"/>
      <c r="K12" s="4"/>
    </row>
    <row r="16" spans="2:14" x14ac:dyDescent="0.25">
      <c r="D16" s="77"/>
      <c r="E16" s="77"/>
      <c r="F16" s="77"/>
      <c r="G16" s="77"/>
      <c r="H16" s="19"/>
      <c r="I16" s="77"/>
      <c r="J16" s="77"/>
      <c r="K16" s="77"/>
    </row>
  </sheetData>
  <mergeCells count="8">
    <mergeCell ref="J6:K6"/>
    <mergeCell ref="B5:K5"/>
    <mergeCell ref="B6:B7"/>
    <mergeCell ref="B11:C11"/>
    <mergeCell ref="C6:C7"/>
    <mergeCell ref="D6:E6"/>
    <mergeCell ref="H6:I6"/>
    <mergeCell ref="F6:G6"/>
  </mergeCells>
  <pageMargins left="0.7" right="0.7" top="0.75" bottom="0.75" header="0.3" footer="0.3"/>
  <ignoredErrors>
    <ignoredError sqref="D11:G11" formulaRange="1"/>
    <ignoredError sqref="H11" formula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8A99-8166-47D2-93B6-7B2B8EB24FB7}">
  <dimension ref="B3:K14"/>
  <sheetViews>
    <sheetView workbookViewId="0">
      <selection activeCell="D18" sqref="D18"/>
    </sheetView>
  </sheetViews>
  <sheetFormatPr defaultRowHeight="15.75" x14ac:dyDescent="0.25"/>
  <cols>
    <col min="2" max="2" width="9.140625" style="2"/>
    <col min="3" max="3" width="33" customWidth="1"/>
    <col min="4" max="4" width="17.85546875" customWidth="1"/>
    <col min="5" max="5" width="16" customWidth="1"/>
    <col min="6" max="6" width="13.85546875" customWidth="1"/>
    <col min="7" max="7" width="9.85546875" customWidth="1"/>
    <col min="8" max="8" width="11.140625" customWidth="1"/>
  </cols>
  <sheetData>
    <row r="3" spans="2:11" ht="16.5" thickBot="1" x14ac:dyDescent="0.3">
      <c r="B3" s="171"/>
      <c r="C3" s="112" t="s">
        <v>85</v>
      </c>
      <c r="D3" s="113"/>
      <c r="E3" s="113"/>
      <c r="F3" s="113"/>
      <c r="G3" s="113"/>
      <c r="H3" s="172" t="s">
        <v>332</v>
      </c>
    </row>
    <row r="4" spans="2:11" ht="24.95" customHeight="1" thickTop="1" x14ac:dyDescent="0.25">
      <c r="B4" s="465" t="s">
        <v>620</v>
      </c>
      <c r="C4" s="465"/>
      <c r="D4" s="465"/>
      <c r="E4" s="465"/>
      <c r="F4" s="465"/>
      <c r="G4" s="465"/>
      <c r="H4" s="465"/>
    </row>
    <row r="5" spans="2:11" x14ac:dyDescent="0.25">
      <c r="B5" s="461" t="s">
        <v>133</v>
      </c>
      <c r="C5" s="463" t="s">
        <v>86</v>
      </c>
      <c r="D5" s="463" t="s">
        <v>488</v>
      </c>
      <c r="E5" s="461" t="s">
        <v>591</v>
      </c>
      <c r="F5" s="463" t="s">
        <v>601</v>
      </c>
      <c r="G5" s="471" t="s">
        <v>290</v>
      </c>
      <c r="H5" s="471"/>
    </row>
    <row r="6" spans="2:11" x14ac:dyDescent="0.25">
      <c r="B6" s="461"/>
      <c r="C6" s="463"/>
      <c r="D6" s="463"/>
      <c r="E6" s="461"/>
      <c r="F6" s="463"/>
      <c r="G6" s="124" t="s">
        <v>77</v>
      </c>
      <c r="H6" s="124" t="s">
        <v>422</v>
      </c>
    </row>
    <row r="7" spans="2:11" ht="15" x14ac:dyDescent="0.25">
      <c r="B7" s="125">
        <v>1</v>
      </c>
      <c r="C7" s="126">
        <v>2</v>
      </c>
      <c r="D7" s="126">
        <v>3</v>
      </c>
      <c r="E7" s="126">
        <v>4</v>
      </c>
      <c r="F7" s="126">
        <v>5</v>
      </c>
      <c r="G7" s="126">
        <v>6</v>
      </c>
      <c r="H7" s="126">
        <v>7</v>
      </c>
    </row>
    <row r="8" spans="2:11" ht="17.100000000000001" customHeight="1" x14ac:dyDescent="0.25">
      <c r="B8" s="164" t="s">
        <v>317</v>
      </c>
      <c r="C8" s="165" t="s">
        <v>424</v>
      </c>
      <c r="D8" s="166">
        <v>7281540</v>
      </c>
      <c r="E8" s="166">
        <v>7613327</v>
      </c>
      <c r="F8" s="166">
        <v>7666545</v>
      </c>
      <c r="G8" s="167">
        <f>E8/D8*100</f>
        <v>104.55654985071838</v>
      </c>
      <c r="H8" s="167">
        <f>F8/E8*100</f>
        <v>100.69901108937</v>
      </c>
      <c r="K8" s="19"/>
    </row>
    <row r="9" spans="2:11" ht="17.100000000000001" customHeight="1" x14ac:dyDescent="0.25">
      <c r="B9" s="164" t="s">
        <v>318</v>
      </c>
      <c r="C9" s="168" t="s">
        <v>425</v>
      </c>
      <c r="D9" s="166">
        <f>D10+D11</f>
        <v>9915320</v>
      </c>
      <c r="E9" s="166">
        <f>E10+E11</f>
        <v>10448942</v>
      </c>
      <c r="F9" s="166">
        <f>F10+F11</f>
        <v>9876094</v>
      </c>
      <c r="G9" s="167">
        <f t="shared" ref="G9:G11" si="0">E9/D9*100</f>
        <v>105.38179302332149</v>
      </c>
      <c r="H9" s="167">
        <f t="shared" ref="H9" si="1">F9/E9*100</f>
        <v>94.517645901374507</v>
      </c>
      <c r="K9" s="19"/>
    </row>
    <row r="10" spans="2:11" ht="17.100000000000001" customHeight="1" x14ac:dyDescent="0.25">
      <c r="B10" s="138" t="s">
        <v>351</v>
      </c>
      <c r="C10" s="128" t="s">
        <v>426</v>
      </c>
      <c r="D10" s="134">
        <v>4089390</v>
      </c>
      <c r="E10" s="134">
        <v>3976925</v>
      </c>
      <c r="F10" s="134">
        <v>3703049</v>
      </c>
      <c r="G10" s="131">
        <f t="shared" si="0"/>
        <v>97.249834327369129</v>
      </c>
      <c r="H10" s="131">
        <f>F10/E10*100</f>
        <v>93.113372769162112</v>
      </c>
    </row>
    <row r="11" spans="2:11" ht="17.100000000000001" customHeight="1" x14ac:dyDescent="0.25">
      <c r="B11" s="138" t="s">
        <v>352</v>
      </c>
      <c r="C11" s="128" t="s">
        <v>427</v>
      </c>
      <c r="D11" s="134">
        <v>5825930</v>
      </c>
      <c r="E11" s="134">
        <v>6472017</v>
      </c>
      <c r="F11" s="134">
        <v>6173045</v>
      </c>
      <c r="G11" s="131">
        <f t="shared" si="0"/>
        <v>111.08985174899115</v>
      </c>
      <c r="H11" s="131">
        <f>F11/E11*100</f>
        <v>95.380543654319823</v>
      </c>
    </row>
    <row r="12" spans="2:11" ht="17.100000000000001" customHeight="1" x14ac:dyDescent="0.25">
      <c r="B12" s="164" t="s">
        <v>319</v>
      </c>
      <c r="C12" s="168" t="s">
        <v>428</v>
      </c>
      <c r="D12" s="169">
        <f>D8/D9</f>
        <v>0.73437266775051135</v>
      </c>
      <c r="E12" s="169">
        <f t="shared" ref="E12" si="2">E8/E9</f>
        <v>0.72862180687767242</v>
      </c>
      <c r="F12" s="169">
        <f>F8/F9</f>
        <v>0.77627298808618062</v>
      </c>
      <c r="G12" s="170" t="s">
        <v>110</v>
      </c>
      <c r="H12" s="170" t="s">
        <v>110</v>
      </c>
    </row>
    <row r="13" spans="2:11" ht="17.100000000000001" customHeight="1" x14ac:dyDescent="0.25">
      <c r="B13" s="164" t="s">
        <v>320</v>
      </c>
      <c r="C13" s="168" t="s">
        <v>429</v>
      </c>
      <c r="D13" s="166">
        <v>10236559</v>
      </c>
      <c r="E13" s="166">
        <v>10832483</v>
      </c>
      <c r="F13" s="166">
        <v>10222516</v>
      </c>
      <c r="G13" s="167">
        <f>E13/D13*100</f>
        <v>105.82152655008387</v>
      </c>
      <c r="H13" s="167">
        <f>F13/E13*100</f>
        <v>94.3690934017621</v>
      </c>
    </row>
    <row r="14" spans="2:11" ht="16.5" customHeight="1" x14ac:dyDescent="0.25">
      <c r="B14" s="164" t="s">
        <v>321</v>
      </c>
      <c r="C14" s="168" t="s">
        <v>430</v>
      </c>
      <c r="D14" s="169">
        <f>D8/D13</f>
        <v>0.71132692147820376</v>
      </c>
      <c r="E14" s="169">
        <f t="shared" ref="E14" si="3">E8/E13</f>
        <v>0.70282381241678382</v>
      </c>
      <c r="F14" s="169">
        <f>F8/F13</f>
        <v>0.74996654443974453</v>
      </c>
      <c r="G14" s="170" t="s">
        <v>110</v>
      </c>
      <c r="H14" s="170" t="s">
        <v>110</v>
      </c>
    </row>
  </sheetData>
  <mergeCells count="7">
    <mergeCell ref="C5:C6"/>
    <mergeCell ref="G5:H5"/>
    <mergeCell ref="B5:B6"/>
    <mergeCell ref="B4:H4"/>
    <mergeCell ref="D5:D6"/>
    <mergeCell ref="E5:E6"/>
    <mergeCell ref="F5:F6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584B-415E-4664-B1CC-0E195894C2BF}">
  <sheetPr>
    <pageSetUpPr fitToPage="1"/>
  </sheetPr>
  <dimension ref="B3:L34"/>
  <sheetViews>
    <sheetView zoomScaleNormal="100" workbookViewId="0">
      <selection activeCell="H6" sqref="H6"/>
    </sheetView>
  </sheetViews>
  <sheetFormatPr defaultColWidth="8.85546875" defaultRowHeight="15" x14ac:dyDescent="0.25"/>
  <cols>
    <col min="1" max="1" width="8.85546875" style="11" customWidth="1"/>
    <col min="2" max="2" width="9.85546875" style="11" customWidth="1"/>
    <col min="3" max="3" width="72.140625" style="11" customWidth="1"/>
    <col min="4" max="4" width="16.140625" style="11" customWidth="1"/>
    <col min="5" max="5" width="16.42578125" style="11" customWidth="1"/>
    <col min="6" max="6" width="15.28515625" style="11" customWidth="1"/>
    <col min="7" max="7" width="11" style="11" customWidth="1"/>
    <col min="8" max="8" width="10.42578125" style="11" customWidth="1"/>
    <col min="9" max="9" width="8.85546875" style="11"/>
    <col min="10" max="11" width="10.7109375" style="11" bestFit="1" customWidth="1"/>
    <col min="12" max="16384" width="8.85546875" style="11"/>
  </cols>
  <sheetData>
    <row r="3" spans="2:12" ht="16.5" thickBot="1" x14ac:dyDescent="0.3">
      <c r="B3" s="108" t="s">
        <v>197</v>
      </c>
      <c r="C3" s="101"/>
      <c r="D3" s="101"/>
      <c r="E3" s="101"/>
      <c r="F3" s="101"/>
      <c r="G3" s="101"/>
      <c r="H3" s="186" t="s">
        <v>335</v>
      </c>
    </row>
    <row r="4" spans="2:12" ht="24.95" customHeight="1" thickTop="1" x14ac:dyDescent="0.25">
      <c r="B4" s="465" t="s">
        <v>621</v>
      </c>
      <c r="C4" s="465"/>
      <c r="D4" s="465"/>
      <c r="E4" s="465"/>
      <c r="F4" s="465"/>
      <c r="G4" s="465"/>
      <c r="H4" s="465"/>
    </row>
    <row r="5" spans="2:12" ht="20.100000000000001" customHeight="1" x14ac:dyDescent="0.25">
      <c r="B5" s="366" t="s">
        <v>133</v>
      </c>
      <c r="C5" s="366" t="s">
        <v>86</v>
      </c>
      <c r="D5" s="363" t="s">
        <v>488</v>
      </c>
      <c r="E5" s="363" t="s">
        <v>591</v>
      </c>
      <c r="F5" s="363" t="s">
        <v>601</v>
      </c>
      <c r="G5" s="463" t="s">
        <v>1</v>
      </c>
      <c r="H5" s="463"/>
    </row>
    <row r="6" spans="2:12" ht="15" customHeight="1" x14ac:dyDescent="0.25">
      <c r="B6" s="173">
        <v>1</v>
      </c>
      <c r="C6" s="173">
        <v>2</v>
      </c>
      <c r="D6" s="126">
        <v>3</v>
      </c>
      <c r="E6" s="126">
        <v>4</v>
      </c>
      <c r="F6" s="126">
        <v>5</v>
      </c>
      <c r="G6" s="126" t="s">
        <v>431</v>
      </c>
      <c r="H6" s="126" t="s">
        <v>432</v>
      </c>
      <c r="L6" s="61"/>
    </row>
    <row r="7" spans="2:12" ht="20.100000000000001" customHeight="1" x14ac:dyDescent="0.25">
      <c r="B7" s="367">
        <v>1</v>
      </c>
      <c r="C7" s="174" t="s">
        <v>87</v>
      </c>
      <c r="D7" s="147">
        <f>D8+D25</f>
        <v>2698561</v>
      </c>
      <c r="E7" s="364">
        <f>E8+E25</f>
        <v>2852902</v>
      </c>
      <c r="F7" s="364">
        <f>F8+F25</f>
        <v>2831556</v>
      </c>
      <c r="G7" s="148">
        <f>E7/D7*100</f>
        <v>105.71938155187152</v>
      </c>
      <c r="H7" s="372">
        <f>F7/E7*100</f>
        <v>99.251779416187446</v>
      </c>
      <c r="J7" s="36"/>
      <c r="K7" s="36"/>
      <c r="L7" s="61"/>
    </row>
    <row r="8" spans="2:12" ht="20.100000000000001" customHeight="1" x14ac:dyDescent="0.25">
      <c r="B8" s="174" t="s">
        <v>88</v>
      </c>
      <c r="C8" s="174" t="s">
        <v>89</v>
      </c>
      <c r="D8" s="175">
        <f>D9+D24</f>
        <v>2581508</v>
      </c>
      <c r="E8" s="176">
        <f>E9+E24</f>
        <v>2733978</v>
      </c>
      <c r="F8" s="176">
        <f>F9+F24</f>
        <v>2715613</v>
      </c>
      <c r="G8" s="148">
        <f t="shared" ref="G8:G27" si="0">E8/D8*100</f>
        <v>105.90623774940849</v>
      </c>
      <c r="H8" s="372">
        <f t="shared" ref="H8:H27" si="1">F8/E8*100</f>
        <v>99.328268186503337</v>
      </c>
      <c r="J8" s="36"/>
      <c r="K8" s="36"/>
      <c r="L8" s="61"/>
    </row>
    <row r="9" spans="2:12" ht="20.100000000000001" customHeight="1" x14ac:dyDescent="0.25">
      <c r="B9" s="174" t="s">
        <v>90</v>
      </c>
      <c r="C9" s="174" t="s">
        <v>91</v>
      </c>
      <c r="D9" s="175">
        <f>SUM(D10:D23)</f>
        <v>2581508</v>
      </c>
      <c r="E9" s="176">
        <f>SUM(E10:E23)</f>
        <v>2733978</v>
      </c>
      <c r="F9" s="176">
        <f>SUM(F10:F23)</f>
        <v>2715613</v>
      </c>
      <c r="G9" s="148">
        <f t="shared" si="0"/>
        <v>105.90623774940849</v>
      </c>
      <c r="H9" s="365">
        <f t="shared" si="1"/>
        <v>99.328268186503337</v>
      </c>
      <c r="J9" s="36"/>
      <c r="K9" s="36"/>
      <c r="L9" s="61"/>
    </row>
    <row r="10" spans="2:12" ht="15.95" customHeight="1" x14ac:dyDescent="0.25">
      <c r="B10" s="182" t="s">
        <v>92</v>
      </c>
      <c r="C10" s="182" t="s">
        <v>93</v>
      </c>
      <c r="D10" s="183">
        <v>1299335</v>
      </c>
      <c r="E10" s="136">
        <v>1384714</v>
      </c>
      <c r="F10" s="136">
        <v>1384714</v>
      </c>
      <c r="G10" s="134">
        <f t="shared" si="0"/>
        <v>106.57097669192316</v>
      </c>
      <c r="H10" s="131">
        <f t="shared" si="1"/>
        <v>100</v>
      </c>
      <c r="J10" s="36"/>
      <c r="K10" s="36"/>
      <c r="L10" s="61"/>
    </row>
    <row r="11" spans="2:12" ht="15.95" customHeight="1" x14ac:dyDescent="0.25">
      <c r="B11" s="182" t="s">
        <v>94</v>
      </c>
      <c r="C11" s="182" t="s">
        <v>95</v>
      </c>
      <c r="D11" s="184">
        <v>137290</v>
      </c>
      <c r="E11" s="185">
        <v>137290</v>
      </c>
      <c r="F11" s="185">
        <v>137290</v>
      </c>
      <c r="G11" s="134">
        <f t="shared" si="0"/>
        <v>100</v>
      </c>
      <c r="H11" s="131">
        <f t="shared" si="1"/>
        <v>100</v>
      </c>
      <c r="J11" s="36"/>
      <c r="K11" s="36"/>
      <c r="L11" s="61"/>
    </row>
    <row r="12" spans="2:12" ht="15.95" customHeight="1" x14ac:dyDescent="0.25">
      <c r="B12" s="182" t="s">
        <v>96</v>
      </c>
      <c r="C12" s="182" t="s">
        <v>97</v>
      </c>
      <c r="D12" s="183">
        <v>-214</v>
      </c>
      <c r="E12" s="136">
        <v>-214</v>
      </c>
      <c r="F12" s="136">
        <v>-214</v>
      </c>
      <c r="G12" s="134">
        <f t="shared" si="0"/>
        <v>100</v>
      </c>
      <c r="H12" s="131">
        <f>F12/E12*100</f>
        <v>100</v>
      </c>
      <c r="J12" s="36"/>
      <c r="K12" s="36"/>
      <c r="L12" s="61"/>
    </row>
    <row r="13" spans="2:12" s="61" customFormat="1" ht="33.75" customHeight="1" x14ac:dyDescent="0.25">
      <c r="B13" s="182" t="s">
        <v>98</v>
      </c>
      <c r="C13" s="128" t="s">
        <v>597</v>
      </c>
      <c r="D13" s="183">
        <v>0</v>
      </c>
      <c r="E13" s="136">
        <v>-2192</v>
      </c>
      <c r="F13" s="136">
        <v>-2192</v>
      </c>
      <c r="G13" s="134" t="s">
        <v>110</v>
      </c>
      <c r="H13" s="131">
        <f>F13/E13*100</f>
        <v>100</v>
      </c>
      <c r="J13" s="36"/>
      <c r="K13" s="36"/>
    </row>
    <row r="14" spans="2:12" ht="15.95" customHeight="1" x14ac:dyDescent="0.25">
      <c r="B14" s="182" t="s">
        <v>100</v>
      </c>
      <c r="C14" s="182" t="s">
        <v>99</v>
      </c>
      <c r="D14" s="183">
        <v>343453</v>
      </c>
      <c r="E14" s="136">
        <v>393494</v>
      </c>
      <c r="F14" s="136">
        <v>400209</v>
      </c>
      <c r="G14" s="134">
        <f t="shared" si="0"/>
        <v>114.56997027249724</v>
      </c>
      <c r="H14" s="131">
        <f>F14/E14*100</f>
        <v>101.70650632538234</v>
      </c>
      <c r="J14" s="36"/>
      <c r="K14" s="36"/>
      <c r="L14" s="61"/>
    </row>
    <row r="15" spans="2:12" ht="15.95" customHeight="1" x14ac:dyDescent="0.25">
      <c r="B15" s="182" t="s">
        <v>102</v>
      </c>
      <c r="C15" s="182" t="s">
        <v>101</v>
      </c>
      <c r="D15" s="183">
        <v>-145228</v>
      </c>
      <c r="E15" s="136">
        <v>-118241</v>
      </c>
      <c r="F15" s="136">
        <v>-124960</v>
      </c>
      <c r="G15" s="134">
        <f t="shared" si="0"/>
        <v>81.417495248850074</v>
      </c>
      <c r="H15" s="131">
        <f>F15/E15*100</f>
        <v>105.68246209013795</v>
      </c>
      <c r="J15" s="36"/>
      <c r="K15" s="36"/>
      <c r="L15" s="61"/>
    </row>
    <row r="16" spans="2:12" ht="15.95" customHeight="1" x14ac:dyDescent="0.25">
      <c r="B16" s="182" t="s">
        <v>104</v>
      </c>
      <c r="C16" s="182" t="s">
        <v>103</v>
      </c>
      <c r="D16" s="183">
        <v>29151</v>
      </c>
      <c r="E16" s="136">
        <v>10368</v>
      </c>
      <c r="F16" s="136">
        <v>-15592</v>
      </c>
      <c r="G16" s="134">
        <f t="shared" si="0"/>
        <v>35.566532880518679</v>
      </c>
      <c r="H16" s="131">
        <f>F16/E16*100</f>
        <v>-150.3858024691358</v>
      </c>
      <c r="J16" s="36"/>
      <c r="K16" s="36"/>
      <c r="L16" s="61"/>
    </row>
    <row r="17" spans="2:12" ht="15.95" customHeight="1" x14ac:dyDescent="0.25">
      <c r="B17" s="182" t="s">
        <v>106</v>
      </c>
      <c r="C17" s="182" t="s">
        <v>105</v>
      </c>
      <c r="D17" s="183">
        <v>1000959</v>
      </c>
      <c r="E17" s="136">
        <v>1014269</v>
      </c>
      <c r="F17" s="136">
        <v>1020960</v>
      </c>
      <c r="G17" s="134">
        <f t="shared" si="0"/>
        <v>101.32972479392264</v>
      </c>
      <c r="H17" s="131">
        <f t="shared" si="1"/>
        <v>100.65968692723528</v>
      </c>
      <c r="J17" s="36"/>
      <c r="K17" s="36"/>
      <c r="L17" s="61"/>
    </row>
    <row r="18" spans="2:12" ht="15.95" customHeight="1" x14ac:dyDescent="0.25">
      <c r="B18" s="182" t="s">
        <v>108</v>
      </c>
      <c r="C18" s="182" t="s">
        <v>107</v>
      </c>
      <c r="D18" s="183">
        <v>-58638</v>
      </c>
      <c r="E18" s="136">
        <v>-61626</v>
      </c>
      <c r="F18" s="136">
        <v>-60061</v>
      </c>
      <c r="G18" s="134">
        <f t="shared" si="0"/>
        <v>105.09567174869538</v>
      </c>
      <c r="H18" s="131">
        <f>F18/E18*100</f>
        <v>97.460487456592986</v>
      </c>
      <c r="J18" s="36"/>
      <c r="K18" s="36"/>
      <c r="L18" s="61"/>
    </row>
    <row r="19" spans="2:12" ht="30" customHeight="1" x14ac:dyDescent="0.25">
      <c r="B19" s="182" t="s">
        <v>111</v>
      </c>
      <c r="C19" s="128" t="s">
        <v>109</v>
      </c>
      <c r="D19" s="183">
        <v>-34</v>
      </c>
      <c r="E19" s="136">
        <v>-1081</v>
      </c>
      <c r="F19" s="370">
        <v>-1726</v>
      </c>
      <c r="G19" s="134">
        <f t="shared" si="0"/>
        <v>3179.4117647058824</v>
      </c>
      <c r="H19" s="131">
        <f t="shared" ref="H19:H22" si="2">F19/E19*100</f>
        <v>159.66697502312675</v>
      </c>
      <c r="J19" s="36"/>
      <c r="K19" s="36"/>
      <c r="L19" s="61"/>
    </row>
    <row r="20" spans="2:12" ht="30" customHeight="1" x14ac:dyDescent="0.25">
      <c r="B20" s="182" t="s">
        <v>113</v>
      </c>
      <c r="C20" s="128" t="s">
        <v>112</v>
      </c>
      <c r="D20" s="183">
        <v>0</v>
      </c>
      <c r="E20" s="136">
        <v>0</v>
      </c>
      <c r="F20" s="136">
        <v>0</v>
      </c>
      <c r="G20" s="134" t="s">
        <v>110</v>
      </c>
      <c r="H20" s="131" t="s">
        <v>110</v>
      </c>
      <c r="J20" s="36"/>
      <c r="K20" s="36"/>
      <c r="L20" s="61"/>
    </row>
    <row r="21" spans="2:12" ht="30" customHeight="1" x14ac:dyDescent="0.25">
      <c r="B21" s="182" t="s">
        <v>115</v>
      </c>
      <c r="C21" s="128" t="s">
        <v>114</v>
      </c>
      <c r="D21" s="183">
        <v>-8300</v>
      </c>
      <c r="E21" s="136">
        <v>-8621</v>
      </c>
      <c r="F21" s="136">
        <v>-8633</v>
      </c>
      <c r="G21" s="134">
        <f t="shared" si="0"/>
        <v>103.86746987951807</v>
      </c>
      <c r="H21" s="131">
        <f>F21/E21*100</f>
        <v>100.13919498898041</v>
      </c>
      <c r="J21" s="36"/>
      <c r="K21" s="36"/>
      <c r="L21" s="61"/>
    </row>
    <row r="22" spans="2:12" ht="30" customHeight="1" x14ac:dyDescent="0.25">
      <c r="B22" s="182" t="s">
        <v>117</v>
      </c>
      <c r="C22" s="128" t="s">
        <v>116</v>
      </c>
      <c r="D22" s="183">
        <v>-16266</v>
      </c>
      <c r="E22" s="136">
        <v>-14182</v>
      </c>
      <c r="F22" s="136">
        <v>-14182</v>
      </c>
      <c r="G22" s="134">
        <f t="shared" si="0"/>
        <v>87.18799950817656</v>
      </c>
      <c r="H22" s="131">
        <f t="shared" si="2"/>
        <v>100</v>
      </c>
      <c r="J22" s="36"/>
      <c r="K22" s="36"/>
      <c r="L22" s="61"/>
    </row>
    <row r="23" spans="2:12" ht="15.95" customHeight="1" x14ac:dyDescent="0.25">
      <c r="B23" s="182" t="s">
        <v>596</v>
      </c>
      <c r="C23" s="182" t="s">
        <v>118</v>
      </c>
      <c r="D23" s="183">
        <v>0</v>
      </c>
      <c r="E23" s="136">
        <v>0</v>
      </c>
      <c r="F23" s="136">
        <v>0</v>
      </c>
      <c r="G23" s="134" t="s">
        <v>110</v>
      </c>
      <c r="H23" s="131" t="s">
        <v>110</v>
      </c>
      <c r="J23" s="36"/>
      <c r="K23" s="36"/>
      <c r="L23" s="61"/>
    </row>
    <row r="24" spans="2:12" ht="20.100000000000001" customHeight="1" x14ac:dyDescent="0.25">
      <c r="B24" s="178" t="s">
        <v>119</v>
      </c>
      <c r="C24" s="178" t="s">
        <v>120</v>
      </c>
      <c r="D24" s="180">
        <v>0</v>
      </c>
      <c r="E24" s="181">
        <v>0</v>
      </c>
      <c r="F24" s="181">
        <v>0</v>
      </c>
      <c r="G24" s="166" t="s">
        <v>110</v>
      </c>
      <c r="H24" s="167" t="s">
        <v>110</v>
      </c>
      <c r="J24" s="36"/>
      <c r="K24" s="36"/>
      <c r="L24" s="61"/>
    </row>
    <row r="25" spans="2:12" ht="20.100000000000001" customHeight="1" x14ac:dyDescent="0.25">
      <c r="B25" s="174" t="s">
        <v>121</v>
      </c>
      <c r="C25" s="174" t="s">
        <v>122</v>
      </c>
      <c r="D25" s="175">
        <f>SUM(D26:D30)</f>
        <v>117053</v>
      </c>
      <c r="E25" s="176">
        <f>SUM(E26:E30)</f>
        <v>118924</v>
      </c>
      <c r="F25" s="176">
        <f>SUM(F26:F30)</f>
        <v>115943</v>
      </c>
      <c r="G25" s="148">
        <f t="shared" si="0"/>
        <v>101.59842122799074</v>
      </c>
      <c r="H25" s="448">
        <f t="shared" si="1"/>
        <v>97.493357102014727</v>
      </c>
      <c r="J25" s="36"/>
      <c r="K25" s="36"/>
      <c r="L25" s="61"/>
    </row>
    <row r="26" spans="2:12" ht="15.95" customHeight="1" x14ac:dyDescent="0.25">
      <c r="B26" s="182" t="s">
        <v>123</v>
      </c>
      <c r="C26" s="182" t="s">
        <v>124</v>
      </c>
      <c r="D26" s="183">
        <v>117067</v>
      </c>
      <c r="E26" s="136">
        <v>118938</v>
      </c>
      <c r="F26" s="136">
        <v>115957</v>
      </c>
      <c r="G26" s="134">
        <f t="shared" si="0"/>
        <v>101.59823007337678</v>
      </c>
      <c r="H26" s="131">
        <f t="shared" si="1"/>
        <v>97.493652154904225</v>
      </c>
      <c r="J26" s="36"/>
      <c r="K26" s="36"/>
      <c r="L26" s="61"/>
    </row>
    <row r="27" spans="2:12" ht="15.95" customHeight="1" x14ac:dyDescent="0.25">
      <c r="B27" s="182" t="s">
        <v>125</v>
      </c>
      <c r="C27" s="182" t="s">
        <v>126</v>
      </c>
      <c r="D27" s="183">
        <v>-14</v>
      </c>
      <c r="E27" s="136">
        <v>-14</v>
      </c>
      <c r="F27" s="136">
        <v>-14</v>
      </c>
      <c r="G27" s="134">
        <f t="shared" si="0"/>
        <v>100</v>
      </c>
      <c r="H27" s="131">
        <f t="shared" si="1"/>
        <v>100</v>
      </c>
      <c r="J27" s="36"/>
      <c r="K27" s="36"/>
      <c r="L27" s="61"/>
    </row>
    <row r="28" spans="2:12" ht="31.5" customHeight="1" x14ac:dyDescent="0.25">
      <c r="B28" s="182" t="s">
        <v>127</v>
      </c>
      <c r="C28" s="128" t="s">
        <v>128</v>
      </c>
      <c r="D28" s="183">
        <v>0</v>
      </c>
      <c r="E28" s="136">
        <v>0</v>
      </c>
      <c r="F28" s="136">
        <v>0</v>
      </c>
      <c r="G28" s="134" t="s">
        <v>110</v>
      </c>
      <c r="H28" s="131" t="s">
        <v>110</v>
      </c>
      <c r="J28" s="36"/>
      <c r="K28" s="36"/>
      <c r="L28" s="61"/>
    </row>
    <row r="29" spans="2:12" ht="30" customHeight="1" x14ac:dyDescent="0.25">
      <c r="B29" s="182" t="s">
        <v>129</v>
      </c>
      <c r="C29" s="128" t="s">
        <v>130</v>
      </c>
      <c r="D29" s="183">
        <v>0</v>
      </c>
      <c r="E29" s="136">
        <v>0</v>
      </c>
      <c r="F29" s="136">
        <v>0</v>
      </c>
      <c r="G29" s="134" t="s">
        <v>110</v>
      </c>
      <c r="H29" s="131" t="s">
        <v>110</v>
      </c>
      <c r="J29" s="36"/>
      <c r="K29" s="36"/>
      <c r="L29" s="61"/>
    </row>
    <row r="30" spans="2:12" ht="15.95" customHeight="1" x14ac:dyDescent="0.25">
      <c r="B30" s="182" t="s">
        <v>131</v>
      </c>
      <c r="C30" s="182" t="s">
        <v>132</v>
      </c>
      <c r="D30" s="183">
        <v>0</v>
      </c>
      <c r="E30" s="136">
        <v>0</v>
      </c>
      <c r="F30" s="136">
        <v>0</v>
      </c>
      <c r="G30" s="134" t="s">
        <v>110</v>
      </c>
      <c r="H30" s="131" t="s">
        <v>110</v>
      </c>
      <c r="J30" s="36"/>
      <c r="K30" s="36"/>
      <c r="L30" s="61"/>
    </row>
    <row r="33" spans="2:3" x14ac:dyDescent="0.25">
      <c r="B33" s="61"/>
      <c r="C33" s="352"/>
    </row>
    <row r="34" spans="2:3" x14ac:dyDescent="0.25">
      <c r="B34" s="61"/>
    </row>
  </sheetData>
  <mergeCells count="2">
    <mergeCell ref="B4:H4"/>
    <mergeCell ref="G5:H5"/>
  </mergeCells>
  <pageMargins left="0.70866141732283472" right="0.70866141732283472" top="0.74803149606299213" bottom="0.74803149606299213" header="0.31496062992125984" footer="0.31496062992125984"/>
  <pageSetup paperSize="9" scale="72" fitToHeight="3" orientation="landscape" r:id="rId1"/>
  <ignoredErrors>
    <ignoredError sqref="D9:F9" formulaRange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F0C1-F129-41A5-A217-D088D6AB2DFC}">
  <dimension ref="B3:P19"/>
  <sheetViews>
    <sheetView workbookViewId="0">
      <selection activeCell="D16" sqref="D16"/>
    </sheetView>
  </sheetViews>
  <sheetFormatPr defaultColWidth="8.85546875" defaultRowHeight="15" x14ac:dyDescent="0.25"/>
  <cols>
    <col min="1" max="2" width="8.85546875" style="18"/>
    <col min="3" max="3" width="47.5703125" style="18" customWidth="1"/>
    <col min="4" max="4" width="14.140625" style="18" customWidth="1"/>
    <col min="5" max="5" width="11.140625" style="18" customWidth="1"/>
    <col min="6" max="6" width="12.42578125" style="18" customWidth="1"/>
    <col min="7" max="7" width="11.7109375" style="18" customWidth="1"/>
    <col min="8" max="8" width="11.85546875" style="18" bestFit="1" customWidth="1"/>
    <col min="9" max="9" width="10.28515625" style="18" customWidth="1"/>
    <col min="10" max="10" width="10.42578125" style="18" customWidth="1"/>
    <col min="11" max="11" width="10.5703125" style="18" customWidth="1"/>
    <col min="12" max="12" width="8.85546875" style="18"/>
    <col min="13" max="13" width="11.7109375" style="18" bestFit="1" customWidth="1"/>
    <col min="14" max="15" width="8.85546875" style="18"/>
    <col min="16" max="16" width="10.140625" style="18" bestFit="1" customWidth="1"/>
    <col min="17" max="16384" width="8.85546875" style="18"/>
  </cols>
  <sheetData>
    <row r="3" spans="2:16" ht="16.5" thickBot="1" x14ac:dyDescent="0.3">
      <c r="B3" s="188"/>
      <c r="C3" s="189"/>
      <c r="D3" s="189"/>
      <c r="E3" s="189"/>
      <c r="F3" s="189"/>
      <c r="G3" s="189"/>
      <c r="H3" s="189"/>
      <c r="I3" s="189"/>
      <c r="J3" s="189"/>
      <c r="K3" s="190" t="s">
        <v>334</v>
      </c>
    </row>
    <row r="4" spans="2:16" ht="24.95" customHeight="1" thickTop="1" x14ac:dyDescent="0.25">
      <c r="B4" s="465" t="s">
        <v>622</v>
      </c>
      <c r="C4" s="465"/>
      <c r="D4" s="465"/>
      <c r="E4" s="465"/>
      <c r="F4" s="465"/>
      <c r="G4" s="465"/>
      <c r="H4" s="465"/>
      <c r="I4" s="465"/>
      <c r="J4" s="465"/>
      <c r="K4" s="465"/>
    </row>
    <row r="5" spans="2:16" ht="15.75" x14ac:dyDescent="0.25">
      <c r="B5" s="461" t="s">
        <v>133</v>
      </c>
      <c r="C5" s="463" t="s">
        <v>379</v>
      </c>
      <c r="D5" s="463" t="s">
        <v>488</v>
      </c>
      <c r="E5" s="463"/>
      <c r="F5" s="472" t="s">
        <v>591</v>
      </c>
      <c r="G5" s="472"/>
      <c r="H5" s="463" t="s">
        <v>601</v>
      </c>
      <c r="I5" s="463"/>
      <c r="J5" s="463" t="s">
        <v>1</v>
      </c>
      <c r="K5" s="463"/>
    </row>
    <row r="6" spans="2:16" ht="15.75" x14ac:dyDescent="0.25">
      <c r="B6" s="461"/>
      <c r="C6" s="463"/>
      <c r="D6" s="124" t="s">
        <v>2</v>
      </c>
      <c r="E6" s="124" t="s">
        <v>26</v>
      </c>
      <c r="F6" s="124" t="s">
        <v>2</v>
      </c>
      <c r="G6" s="124" t="s">
        <v>26</v>
      </c>
      <c r="H6" s="124" t="s">
        <v>285</v>
      </c>
      <c r="I6" s="124" t="s">
        <v>154</v>
      </c>
      <c r="J6" s="161" t="s">
        <v>417</v>
      </c>
      <c r="K6" s="161" t="s">
        <v>418</v>
      </c>
    </row>
    <row r="7" spans="2:16" s="55" customFormat="1" ht="12.75" x14ac:dyDescent="0.2">
      <c r="B7" s="125">
        <v>1</v>
      </c>
      <c r="C7" s="126">
        <v>2</v>
      </c>
      <c r="D7" s="126">
        <v>3</v>
      </c>
      <c r="E7" s="126">
        <v>4</v>
      </c>
      <c r="F7" s="126">
        <v>5</v>
      </c>
      <c r="G7" s="126">
        <v>6</v>
      </c>
      <c r="H7" s="126">
        <v>7</v>
      </c>
      <c r="I7" s="126">
        <v>8</v>
      </c>
      <c r="J7" s="126">
        <v>9</v>
      </c>
      <c r="K7" s="126">
        <v>10</v>
      </c>
    </row>
    <row r="8" spans="2:16" ht="21.75" customHeight="1" x14ac:dyDescent="0.25">
      <c r="B8" s="127" t="s">
        <v>317</v>
      </c>
      <c r="C8" s="128" t="s">
        <v>134</v>
      </c>
      <c r="D8" s="129">
        <v>12843833</v>
      </c>
      <c r="E8" s="130">
        <f>D8/D12*100</f>
        <v>91.006242837345695</v>
      </c>
      <c r="F8" s="129">
        <v>13167335</v>
      </c>
      <c r="G8" s="130">
        <f>F8/F12*100</f>
        <v>91.013862550929176</v>
      </c>
      <c r="H8" s="129">
        <v>13275456</v>
      </c>
      <c r="I8" s="130">
        <f>H8/H12*100</f>
        <v>91.246023201881016</v>
      </c>
      <c r="J8" s="131">
        <f>F8/D8*100</f>
        <v>102.51873408818068</v>
      </c>
      <c r="K8" s="131">
        <f>H8/F8*100</f>
        <v>100.82113047173176</v>
      </c>
      <c r="L8" s="21"/>
      <c r="M8" s="66"/>
      <c r="P8" s="21"/>
    </row>
    <row r="9" spans="2:16" ht="20.25" customHeight="1" x14ac:dyDescent="0.25">
      <c r="B9" s="127" t="s">
        <v>318</v>
      </c>
      <c r="C9" s="128" t="s">
        <v>378</v>
      </c>
      <c r="D9" s="129">
        <v>0</v>
      </c>
      <c r="E9" s="130">
        <f>D9/D12*100</f>
        <v>0</v>
      </c>
      <c r="F9" s="129">
        <v>0</v>
      </c>
      <c r="G9" s="130">
        <v>0</v>
      </c>
      <c r="H9" s="129">
        <v>0</v>
      </c>
      <c r="I9" s="130">
        <v>0</v>
      </c>
      <c r="J9" s="131" t="s">
        <v>110</v>
      </c>
      <c r="K9" s="131" t="s">
        <v>110</v>
      </c>
      <c r="L9" s="21"/>
      <c r="M9" s="66"/>
    </row>
    <row r="10" spans="2:16" ht="22.5" customHeight="1" x14ac:dyDescent="0.25">
      <c r="B10" s="127" t="s">
        <v>319</v>
      </c>
      <c r="C10" s="128" t="s">
        <v>135</v>
      </c>
      <c r="D10" s="129">
        <v>119065</v>
      </c>
      <c r="E10" s="130">
        <f>D10/D12*100</f>
        <v>0.84364677611648842</v>
      </c>
      <c r="F10" s="129">
        <v>152789</v>
      </c>
      <c r="G10" s="130">
        <f>F10/F12*100</f>
        <v>1.0560919916819855</v>
      </c>
      <c r="H10" s="129">
        <v>129150</v>
      </c>
      <c r="I10" s="130">
        <f>H10/H12*100</f>
        <v>0.88768505552825716</v>
      </c>
      <c r="J10" s="131">
        <f t="shared" ref="J10:J12" si="0">F10/D10*100</f>
        <v>128.32402469239491</v>
      </c>
      <c r="K10" s="131">
        <f t="shared" ref="K10:K12" si="1">H10/F10*100</f>
        <v>84.528336464012469</v>
      </c>
      <c r="L10" s="21"/>
      <c r="M10" s="66"/>
      <c r="P10" s="21"/>
    </row>
    <row r="11" spans="2:16" ht="21.75" customHeight="1" x14ac:dyDescent="0.25">
      <c r="B11" s="127" t="s">
        <v>320</v>
      </c>
      <c r="C11" s="128" t="s">
        <v>136</v>
      </c>
      <c r="D11" s="129">
        <v>1150236</v>
      </c>
      <c r="E11" s="130">
        <f>D11/D12*100</f>
        <v>8.1501103865378166</v>
      </c>
      <c r="F11" s="129">
        <v>1147271</v>
      </c>
      <c r="G11" s="130">
        <f>F11/F12*100</f>
        <v>7.9300454573888386</v>
      </c>
      <c r="H11" s="129">
        <v>1144473</v>
      </c>
      <c r="I11" s="130">
        <f>H11/H12*100</f>
        <v>7.8662917425907173</v>
      </c>
      <c r="J11" s="131">
        <f t="shared" si="0"/>
        <v>99.742226812584548</v>
      </c>
      <c r="K11" s="131">
        <f t="shared" si="1"/>
        <v>99.756116906990584</v>
      </c>
      <c r="L11" s="21"/>
      <c r="M11" s="66"/>
      <c r="P11" s="21"/>
    </row>
    <row r="12" spans="2:16" ht="25.5" customHeight="1" x14ac:dyDescent="0.25">
      <c r="B12" s="463" t="s">
        <v>137</v>
      </c>
      <c r="C12" s="463"/>
      <c r="D12" s="132">
        <f t="shared" ref="D12:I12" si="2">SUM(D8:D11)</f>
        <v>14113134</v>
      </c>
      <c r="E12" s="133">
        <f t="shared" si="2"/>
        <v>100</v>
      </c>
      <c r="F12" s="132">
        <f t="shared" si="2"/>
        <v>14467395</v>
      </c>
      <c r="G12" s="124">
        <f t="shared" si="2"/>
        <v>100</v>
      </c>
      <c r="H12" s="148">
        <f t="shared" si="2"/>
        <v>14549079</v>
      </c>
      <c r="I12" s="133">
        <f t="shared" si="2"/>
        <v>99.999999999999986</v>
      </c>
      <c r="J12" s="133">
        <f t="shared" si="0"/>
        <v>102.51015118257929</v>
      </c>
      <c r="K12" s="133">
        <f t="shared" si="1"/>
        <v>100.56460751918365</v>
      </c>
      <c r="L12" s="21"/>
      <c r="M12" s="66"/>
      <c r="P12" s="21"/>
    </row>
    <row r="13" spans="2:16" x14ac:dyDescent="0.25">
      <c r="K13" s="23"/>
    </row>
    <row r="14" spans="2:16" x14ac:dyDescent="0.25">
      <c r="B14" s="187"/>
    </row>
    <row r="15" spans="2:16" x14ac:dyDescent="0.25">
      <c r="D15" s="21"/>
      <c r="F15" s="21"/>
      <c r="H15" s="21"/>
    </row>
    <row r="17" spans="4:8" x14ac:dyDescent="0.25">
      <c r="D17" s="66"/>
      <c r="F17" s="21"/>
      <c r="H17" s="21"/>
    </row>
    <row r="18" spans="4:8" x14ac:dyDescent="0.25">
      <c r="D18" s="21"/>
      <c r="F18" s="21"/>
      <c r="H18" s="21"/>
    </row>
    <row r="19" spans="4:8" x14ac:dyDescent="0.25">
      <c r="D19" s="21"/>
      <c r="F19" s="21"/>
      <c r="H19" s="21"/>
    </row>
  </sheetData>
  <mergeCells count="8">
    <mergeCell ref="B4:K4"/>
    <mergeCell ref="J5:K5"/>
    <mergeCell ref="B12:C12"/>
    <mergeCell ref="C5:C6"/>
    <mergeCell ref="D5:E5"/>
    <mergeCell ref="H5:I5"/>
    <mergeCell ref="B5:B6"/>
    <mergeCell ref="F5:G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dimension ref="B2:P22"/>
  <sheetViews>
    <sheetView tabSelected="1" workbookViewId="0">
      <selection activeCell="F20" sqref="F20"/>
    </sheetView>
  </sheetViews>
  <sheetFormatPr defaultColWidth="9.140625" defaultRowHeight="15" x14ac:dyDescent="0.25"/>
  <cols>
    <col min="1" max="1" width="9.140625" style="11"/>
    <col min="2" max="2" width="7.140625" style="11" customWidth="1"/>
    <col min="3" max="3" width="45.7109375" style="11" customWidth="1"/>
    <col min="4" max="4" width="18.5703125" style="11" customWidth="1"/>
    <col min="5" max="5" width="16" style="11" customWidth="1"/>
    <col min="6" max="6" width="12.42578125" style="11" customWidth="1"/>
    <col min="7" max="7" width="15" style="11" customWidth="1"/>
    <col min="8" max="16384" width="9.140625" style="11"/>
  </cols>
  <sheetData>
    <row r="2" spans="2:16" x14ac:dyDescent="0.25">
      <c r="H2" s="96"/>
    </row>
    <row r="4" spans="2:16" ht="15.75" thickBot="1" x14ac:dyDescent="0.3">
      <c r="B4" s="79"/>
      <c r="C4" s="79"/>
      <c r="D4" s="79"/>
      <c r="E4" s="79"/>
      <c r="F4" s="79"/>
      <c r="G4" s="79"/>
    </row>
    <row r="5" spans="2:16" ht="24.95" customHeight="1" thickTop="1" x14ac:dyDescent="0.25">
      <c r="B5" s="455" t="s">
        <v>600</v>
      </c>
      <c r="C5" s="455"/>
      <c r="D5" s="455"/>
      <c r="E5" s="455"/>
      <c r="F5" s="455"/>
      <c r="G5" s="455"/>
    </row>
    <row r="6" spans="2:16" ht="46.5" customHeight="1" x14ac:dyDescent="0.25">
      <c r="B6" s="81" t="s">
        <v>133</v>
      </c>
      <c r="C6" s="353" t="s">
        <v>86</v>
      </c>
      <c r="D6" s="82" t="s">
        <v>419</v>
      </c>
      <c r="E6" s="82" t="s">
        <v>314</v>
      </c>
      <c r="F6" s="82" t="s">
        <v>315</v>
      </c>
      <c r="G6" s="82" t="s">
        <v>316</v>
      </c>
      <c r="M6" s="61"/>
      <c r="N6" s="61"/>
      <c r="O6" s="61"/>
      <c r="P6" s="61"/>
    </row>
    <row r="7" spans="2:16" ht="15" customHeight="1" x14ac:dyDescent="0.25">
      <c r="B7" s="457" t="s">
        <v>591</v>
      </c>
      <c r="C7" s="457"/>
      <c r="D7" s="83"/>
      <c r="E7" s="83"/>
      <c r="F7" s="83"/>
      <c r="G7" s="83"/>
      <c r="K7" s="61"/>
      <c r="L7" s="61"/>
      <c r="M7" s="61"/>
      <c r="N7" s="61"/>
      <c r="O7" s="61"/>
      <c r="P7" s="61"/>
    </row>
    <row r="8" spans="2:16" ht="15.75" x14ac:dyDescent="0.25">
      <c r="B8" s="84" t="s">
        <v>317</v>
      </c>
      <c r="C8" s="85" t="s">
        <v>541</v>
      </c>
      <c r="D8" s="86">
        <v>409</v>
      </c>
      <c r="E8" s="86">
        <v>118</v>
      </c>
      <c r="F8" s="87">
        <v>24295</v>
      </c>
      <c r="G8" s="87">
        <v>1232</v>
      </c>
      <c r="I8" s="61"/>
      <c r="J8" s="61"/>
      <c r="K8" s="20"/>
      <c r="L8" s="20"/>
      <c r="M8" s="61"/>
      <c r="N8" s="61"/>
      <c r="O8" s="61"/>
      <c r="P8" s="61"/>
    </row>
    <row r="9" spans="2:16" ht="15.75" x14ac:dyDescent="0.25">
      <c r="B9" s="84" t="s">
        <v>563</v>
      </c>
      <c r="C9" s="85" t="s">
        <v>542</v>
      </c>
      <c r="D9" s="86">
        <v>10</v>
      </c>
      <c r="E9" s="86">
        <v>18</v>
      </c>
      <c r="F9" s="86">
        <v>370</v>
      </c>
      <c r="G9" s="86">
        <v>38</v>
      </c>
      <c r="I9" s="61"/>
      <c r="J9" s="61"/>
      <c r="K9" s="61"/>
      <c r="L9" s="61"/>
      <c r="M9" s="61"/>
      <c r="N9" s="61"/>
      <c r="O9" s="20"/>
      <c r="P9" s="61"/>
    </row>
    <row r="10" spans="2:16" ht="15.75" x14ac:dyDescent="0.25">
      <c r="B10" s="456" t="s">
        <v>18</v>
      </c>
      <c r="C10" s="456"/>
      <c r="D10" s="88">
        <f>D8+D9</f>
        <v>419</v>
      </c>
      <c r="E10" s="88">
        <f t="shared" ref="E10:G10" si="0">E8+E9</f>
        <v>136</v>
      </c>
      <c r="F10" s="88">
        <f t="shared" si="0"/>
        <v>24665</v>
      </c>
      <c r="G10" s="88">
        <f t="shared" si="0"/>
        <v>1270</v>
      </c>
      <c r="I10" s="61"/>
      <c r="J10" s="61"/>
      <c r="K10" s="20"/>
      <c r="L10" s="20"/>
      <c r="M10" s="20"/>
      <c r="N10" s="61"/>
      <c r="O10" s="61"/>
      <c r="P10" s="61"/>
    </row>
    <row r="11" spans="2:16" ht="15" customHeight="1" x14ac:dyDescent="0.25">
      <c r="B11" s="457" t="s">
        <v>601</v>
      </c>
      <c r="C11" s="457"/>
      <c r="D11" s="333"/>
      <c r="E11" s="333"/>
      <c r="F11" s="333"/>
      <c r="G11" s="333"/>
      <c r="J11" s="61"/>
      <c r="K11" s="61"/>
      <c r="L11" s="61"/>
      <c r="M11" s="61"/>
      <c r="N11" s="61"/>
      <c r="O11" s="20"/>
      <c r="P11" s="61"/>
    </row>
    <row r="12" spans="2:16" ht="15.75" x14ac:dyDescent="0.25">
      <c r="B12" s="84" t="s">
        <v>317</v>
      </c>
      <c r="C12" s="85" t="s">
        <v>541</v>
      </c>
      <c r="D12" s="87">
        <v>407</v>
      </c>
      <c r="E12" s="87">
        <v>117</v>
      </c>
      <c r="F12" s="87">
        <v>24844</v>
      </c>
      <c r="G12" s="87">
        <v>1220</v>
      </c>
      <c r="J12" s="61"/>
      <c r="K12" s="61"/>
      <c r="L12" s="61"/>
      <c r="M12" s="20"/>
      <c r="N12" s="61"/>
      <c r="O12" s="61"/>
      <c r="P12" s="61"/>
    </row>
    <row r="13" spans="2:16" ht="15.75" x14ac:dyDescent="0.25">
      <c r="B13" s="84" t="s">
        <v>318</v>
      </c>
      <c r="C13" s="85" t="s">
        <v>542</v>
      </c>
      <c r="D13" s="87">
        <v>10</v>
      </c>
      <c r="E13" s="87">
        <v>18</v>
      </c>
      <c r="F13" s="87">
        <v>348</v>
      </c>
      <c r="G13" s="87">
        <v>36</v>
      </c>
      <c r="J13" s="61"/>
      <c r="K13" s="61"/>
      <c r="L13" s="61"/>
      <c r="M13" s="61"/>
      <c r="N13" s="61"/>
      <c r="O13" s="61"/>
      <c r="P13" s="61"/>
    </row>
    <row r="14" spans="2:16" ht="15.75" x14ac:dyDescent="0.25">
      <c r="B14" s="456" t="s">
        <v>18</v>
      </c>
      <c r="C14" s="456"/>
      <c r="D14" s="88">
        <f>D12+D13</f>
        <v>417</v>
      </c>
      <c r="E14" s="88">
        <f t="shared" ref="E14:G14" si="1">E12+E13</f>
        <v>135</v>
      </c>
      <c r="F14" s="88">
        <f t="shared" si="1"/>
        <v>25192</v>
      </c>
      <c r="G14" s="88">
        <f t="shared" si="1"/>
        <v>1256</v>
      </c>
      <c r="I14" s="61"/>
      <c r="J14" s="61"/>
      <c r="K14" s="61"/>
      <c r="L14" s="61"/>
      <c r="M14" s="61"/>
      <c r="N14" s="61"/>
      <c r="O14" s="20"/>
      <c r="P14" s="61"/>
    </row>
    <row r="15" spans="2:16" x14ac:dyDescent="0.25">
      <c r="B15" s="61"/>
      <c r="C15" s="61"/>
      <c r="D15" s="20"/>
      <c r="E15" s="20"/>
      <c r="F15" s="20"/>
      <c r="G15" s="20"/>
      <c r="J15" s="61"/>
      <c r="K15" s="61"/>
      <c r="L15" s="61"/>
      <c r="M15" s="61"/>
      <c r="N15" s="61"/>
      <c r="O15" s="61"/>
      <c r="P15" s="61"/>
    </row>
    <row r="16" spans="2:16" x14ac:dyDescent="0.25">
      <c r="J16" s="61"/>
      <c r="K16" s="61"/>
      <c r="L16" s="61"/>
      <c r="M16" s="61"/>
      <c r="N16" s="61"/>
      <c r="O16" s="61"/>
      <c r="P16" s="61"/>
    </row>
    <row r="17" spans="4:16" x14ac:dyDescent="0.25">
      <c r="D17" s="61"/>
      <c r="E17" s="61"/>
      <c r="F17" s="20"/>
      <c r="G17" s="20"/>
      <c r="K17" s="61"/>
      <c r="L17" s="61"/>
      <c r="M17" s="61"/>
      <c r="N17" s="61"/>
      <c r="O17" s="20"/>
      <c r="P17" s="61"/>
    </row>
    <row r="18" spans="4:16" x14ac:dyDescent="0.25">
      <c r="D18" s="61"/>
      <c r="E18" s="61"/>
      <c r="F18" s="61"/>
      <c r="G18" s="61"/>
      <c r="K18" s="61"/>
      <c r="L18" s="61"/>
      <c r="M18" s="20"/>
      <c r="N18" s="61"/>
      <c r="O18" s="61"/>
      <c r="P18" s="61"/>
    </row>
    <row r="19" spans="4:16" x14ac:dyDescent="0.25">
      <c r="D19" s="61"/>
      <c r="E19" s="61"/>
      <c r="F19" s="61"/>
      <c r="G19" s="61"/>
      <c r="K19" s="61"/>
      <c r="L19" s="61"/>
      <c r="M19" s="61"/>
      <c r="N19" s="61"/>
      <c r="O19" s="61"/>
      <c r="P19" s="61"/>
    </row>
    <row r="20" spans="4:16" x14ac:dyDescent="0.25">
      <c r="D20" s="61"/>
      <c r="E20" s="61"/>
      <c r="F20" s="61"/>
      <c r="G20" s="61"/>
      <c r="K20" s="61"/>
      <c r="L20" s="61"/>
      <c r="M20" s="61"/>
      <c r="N20" s="61"/>
      <c r="O20" s="61"/>
      <c r="P20" s="61"/>
    </row>
    <row r="21" spans="4:16" x14ac:dyDescent="0.25">
      <c r="D21" s="61"/>
      <c r="E21" s="61"/>
      <c r="F21" s="61"/>
      <c r="G21" s="61"/>
      <c r="K21" s="61"/>
      <c r="L21" s="61"/>
      <c r="M21" s="61"/>
      <c r="N21" s="61"/>
    </row>
    <row r="22" spans="4:16" x14ac:dyDescent="0.25">
      <c r="D22" s="61"/>
      <c r="E22" s="61"/>
      <c r="F22" s="61"/>
      <c r="G22" s="61"/>
      <c r="M22" s="61"/>
      <c r="N22" s="61"/>
      <c r="O22" s="20"/>
      <c r="P22" s="61"/>
    </row>
  </sheetData>
  <mergeCells count="5">
    <mergeCell ref="B5:G5"/>
    <mergeCell ref="B10:C10"/>
    <mergeCell ref="B7:C7"/>
    <mergeCell ref="B11:C11"/>
    <mergeCell ref="B14:C14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566E-72D4-45BC-8505-A1695E270394}">
  <dimension ref="B2:J15"/>
  <sheetViews>
    <sheetView workbookViewId="0">
      <selection activeCell="E21" sqref="E21"/>
    </sheetView>
  </sheetViews>
  <sheetFormatPr defaultRowHeight="15" x14ac:dyDescent="0.25"/>
  <cols>
    <col min="3" max="3" width="51.85546875" customWidth="1"/>
    <col min="4" max="4" width="22.85546875" customWidth="1"/>
    <col min="5" max="5" width="23" customWidth="1"/>
    <col min="6" max="6" width="16.7109375" customWidth="1"/>
    <col min="8" max="8" width="12.7109375" customWidth="1"/>
    <col min="9" max="9" width="12.42578125" customWidth="1"/>
    <col min="10" max="10" width="11.7109375" bestFit="1" customWidth="1"/>
  </cols>
  <sheetData>
    <row r="2" spans="2:10" ht="15.75" x14ac:dyDescent="0.25">
      <c r="C2" s="1"/>
      <c r="D2" s="1"/>
      <c r="E2" s="1"/>
      <c r="F2" s="1"/>
      <c r="G2" s="1"/>
      <c r="H2" s="1"/>
    </row>
    <row r="3" spans="2:10" ht="16.5" thickBot="1" x14ac:dyDescent="0.3">
      <c r="B3" s="111"/>
      <c r="C3" s="111"/>
      <c r="D3" s="171"/>
      <c r="E3" s="111"/>
      <c r="F3" s="197" t="s">
        <v>333</v>
      </c>
      <c r="G3" s="1"/>
      <c r="H3" s="1"/>
    </row>
    <row r="4" spans="2:10" ht="24.95" customHeight="1" thickTop="1" x14ac:dyDescent="0.25">
      <c r="B4" s="196" t="s">
        <v>623</v>
      </c>
      <c r="C4" s="356"/>
      <c r="D4" s="191"/>
      <c r="E4" s="191"/>
      <c r="F4" s="191"/>
      <c r="G4" s="1"/>
      <c r="H4" s="1"/>
    </row>
    <row r="5" spans="2:10" ht="15.95" customHeight="1" x14ac:dyDescent="0.25">
      <c r="B5" s="461" t="s">
        <v>133</v>
      </c>
      <c r="C5" s="459" t="s">
        <v>289</v>
      </c>
      <c r="D5" s="472" t="s">
        <v>138</v>
      </c>
      <c r="E5" s="472"/>
      <c r="F5" s="472"/>
      <c r="G5" s="1"/>
      <c r="H5" s="1"/>
    </row>
    <row r="6" spans="2:10" ht="15.95" customHeight="1" x14ac:dyDescent="0.25">
      <c r="B6" s="461"/>
      <c r="C6" s="459"/>
      <c r="D6" s="119" t="s">
        <v>488</v>
      </c>
      <c r="E6" s="119" t="s">
        <v>591</v>
      </c>
      <c r="F6" s="162" t="s">
        <v>601</v>
      </c>
      <c r="G6" s="1"/>
      <c r="H6" s="1"/>
    </row>
    <row r="7" spans="2:10" s="53" customFormat="1" ht="15.95" customHeight="1" x14ac:dyDescent="0.2">
      <c r="B7" s="145">
        <v>1</v>
      </c>
      <c r="C7" s="120">
        <v>2</v>
      </c>
      <c r="D7" s="120">
        <v>3</v>
      </c>
      <c r="E7" s="120">
        <v>4</v>
      </c>
      <c r="F7" s="125">
        <v>5</v>
      </c>
      <c r="H7" s="73"/>
      <c r="I7" s="73"/>
      <c r="J7" s="73"/>
    </row>
    <row r="8" spans="2:10" ht="20.100000000000001" customHeight="1" x14ac:dyDescent="0.25">
      <c r="B8" s="138" t="s">
        <v>317</v>
      </c>
      <c r="C8" s="339" t="s">
        <v>139</v>
      </c>
      <c r="D8" s="340">
        <v>0.183</v>
      </c>
      <c r="E8" s="340">
        <v>0.18893475239718999</v>
      </c>
      <c r="F8" s="341">
        <v>0.18665137043693</v>
      </c>
      <c r="G8" s="1"/>
      <c r="H8" s="48"/>
      <c r="I8" s="31"/>
      <c r="J8" s="32"/>
    </row>
    <row r="9" spans="2:10" ht="20.100000000000001" customHeight="1" x14ac:dyDescent="0.25">
      <c r="B9" s="138" t="s">
        <v>318</v>
      </c>
      <c r="C9" s="123" t="s">
        <v>140</v>
      </c>
      <c r="D9" s="229">
        <v>1628872</v>
      </c>
      <c r="E9" s="229">
        <v>1757430</v>
      </c>
      <c r="F9" s="342">
        <v>1733551</v>
      </c>
      <c r="G9" s="1"/>
      <c r="H9" s="64"/>
      <c r="I9" s="19"/>
      <c r="J9" s="32"/>
    </row>
    <row r="10" spans="2:10" ht="20.100000000000001" customHeight="1" x14ac:dyDescent="0.25">
      <c r="B10" s="138" t="s">
        <v>319</v>
      </c>
      <c r="C10" s="339" t="s">
        <v>141</v>
      </c>
      <c r="D10" s="340">
        <v>0.183</v>
      </c>
      <c r="E10" s="340">
        <v>0.18893475239718999</v>
      </c>
      <c r="F10" s="341">
        <v>0.18665137043693</v>
      </c>
      <c r="G10" s="1"/>
      <c r="H10" s="48"/>
      <c r="I10" s="31"/>
      <c r="J10" s="32"/>
    </row>
    <row r="11" spans="2:10" ht="20.100000000000001" customHeight="1" x14ac:dyDescent="0.25">
      <c r="B11" s="138" t="s">
        <v>320</v>
      </c>
      <c r="C11" s="123" t="s">
        <v>142</v>
      </c>
      <c r="D11" s="229">
        <v>1311327</v>
      </c>
      <c r="E11" s="229">
        <v>1431916</v>
      </c>
      <c r="F11" s="342">
        <v>1406195</v>
      </c>
      <c r="G11" s="1"/>
      <c r="H11" s="64"/>
      <c r="I11" s="19"/>
      <c r="J11" s="32"/>
    </row>
    <row r="12" spans="2:10" ht="20.100000000000001" customHeight="1" x14ac:dyDescent="0.25">
      <c r="B12" s="138" t="s">
        <v>321</v>
      </c>
      <c r="C12" s="339" t="s">
        <v>143</v>
      </c>
      <c r="D12" s="340">
        <v>0.191</v>
      </c>
      <c r="E12" s="340">
        <v>0.19715479438628</v>
      </c>
      <c r="F12" s="341">
        <v>0.19462044402826001</v>
      </c>
      <c r="G12" s="1"/>
      <c r="H12" s="48"/>
      <c r="I12" s="31"/>
      <c r="J12" s="32"/>
    </row>
    <row r="13" spans="2:10" ht="20.100000000000001" customHeight="1" x14ac:dyDescent="0.25">
      <c r="B13" s="138" t="s">
        <v>322</v>
      </c>
      <c r="C13" s="123" t="s">
        <v>144</v>
      </c>
      <c r="D13" s="229">
        <v>1004986</v>
      </c>
      <c r="E13" s="229">
        <v>1116816</v>
      </c>
      <c r="F13" s="342">
        <v>1085669</v>
      </c>
      <c r="G13" s="1"/>
      <c r="H13" s="64"/>
      <c r="I13" s="19"/>
      <c r="J13" s="32"/>
    </row>
    <row r="15" spans="2:10" ht="25.5" customHeight="1" x14ac:dyDescent="0.25">
      <c r="B15" s="474"/>
      <c r="C15" s="474"/>
      <c r="D15" s="474"/>
      <c r="E15" s="474"/>
      <c r="F15" s="474"/>
    </row>
  </sheetData>
  <mergeCells count="4">
    <mergeCell ref="D5:F5"/>
    <mergeCell ref="C5:C6"/>
    <mergeCell ref="B5:B6"/>
    <mergeCell ref="B15:F15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5041-83D0-49CE-803A-7EA31A71BCFC}">
  <sheetPr>
    <tabColor theme="0" tint="-0.14999847407452621"/>
  </sheetPr>
  <dimension ref="B3:K9"/>
  <sheetViews>
    <sheetView workbookViewId="0">
      <selection activeCell="D12" sqref="D12"/>
    </sheetView>
  </sheetViews>
  <sheetFormatPr defaultRowHeight="15" x14ac:dyDescent="0.25"/>
  <cols>
    <col min="2" max="2" width="8.140625" customWidth="1"/>
    <col min="3" max="3" width="53.85546875" customWidth="1"/>
    <col min="4" max="5" width="16" customWidth="1"/>
    <col min="6" max="6" width="16.42578125" customWidth="1"/>
    <col min="8" max="11" width="10.140625" bestFit="1" customWidth="1"/>
  </cols>
  <sheetData>
    <row r="3" spans="2:11" ht="15" customHeight="1" thickBot="1" x14ac:dyDescent="0.3">
      <c r="B3" s="111"/>
      <c r="C3" s="198"/>
      <c r="D3" s="198"/>
      <c r="E3" s="198"/>
      <c r="F3" s="199" t="s">
        <v>336</v>
      </c>
    </row>
    <row r="4" spans="2:11" ht="24.95" customHeight="1" thickTop="1" x14ac:dyDescent="0.25">
      <c r="B4" s="465" t="s">
        <v>624</v>
      </c>
      <c r="C4" s="465"/>
      <c r="D4" s="465"/>
      <c r="E4" s="465"/>
      <c r="F4" s="465"/>
    </row>
    <row r="5" spans="2:11" ht="20.100000000000001" customHeight="1" x14ac:dyDescent="0.25">
      <c r="B5" s="162" t="s">
        <v>133</v>
      </c>
      <c r="C5" s="201" t="s">
        <v>145</v>
      </c>
      <c r="D5" s="202" t="s">
        <v>488</v>
      </c>
      <c r="E5" s="203" t="s">
        <v>591</v>
      </c>
      <c r="F5" s="201" t="s">
        <v>601</v>
      </c>
    </row>
    <row r="6" spans="2:11" s="54" customFormat="1" ht="14.25" customHeight="1" x14ac:dyDescent="0.2">
      <c r="B6" s="125">
        <v>1</v>
      </c>
      <c r="C6" s="204">
        <v>2</v>
      </c>
      <c r="D6" s="204">
        <v>3</v>
      </c>
      <c r="E6" s="205">
        <v>4</v>
      </c>
      <c r="F6" s="204">
        <v>5</v>
      </c>
    </row>
    <row r="7" spans="2:11" ht="15.75" x14ac:dyDescent="0.25">
      <c r="B7" s="127" t="s">
        <v>317</v>
      </c>
      <c r="C7" s="200" t="s">
        <v>589</v>
      </c>
      <c r="D7" s="129">
        <v>25523184</v>
      </c>
      <c r="E7" s="129">
        <v>27111043</v>
      </c>
      <c r="F7" s="129">
        <v>26774614</v>
      </c>
      <c r="H7" s="19"/>
      <c r="I7" s="19"/>
      <c r="J7" s="19"/>
      <c r="K7" s="19"/>
    </row>
    <row r="8" spans="2:11" ht="20.100000000000001" customHeight="1" x14ac:dyDescent="0.25">
      <c r="B8" s="127" t="s">
        <v>318</v>
      </c>
      <c r="C8" s="144" t="s">
        <v>89</v>
      </c>
      <c r="D8" s="129">
        <v>2581508</v>
      </c>
      <c r="E8" s="129">
        <v>2733978</v>
      </c>
      <c r="F8" s="129">
        <v>2715613</v>
      </c>
      <c r="H8" s="19"/>
      <c r="I8" s="19"/>
      <c r="J8" s="19"/>
      <c r="K8" s="19"/>
    </row>
    <row r="9" spans="2:11" ht="18" customHeight="1" x14ac:dyDescent="0.25">
      <c r="B9" s="149"/>
      <c r="C9" s="160" t="s">
        <v>590</v>
      </c>
      <c r="D9" s="206">
        <f>D8/D7</f>
        <v>0.1011436504160296</v>
      </c>
      <c r="E9" s="206">
        <f>E8/E7</f>
        <v>0.10084370416881416</v>
      </c>
      <c r="F9" s="206">
        <f>F8/F7</f>
        <v>0.10142491690076279</v>
      </c>
      <c r="H9" s="31"/>
      <c r="I9" s="31"/>
      <c r="J9" s="31"/>
      <c r="K9" s="31"/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877F-065E-4B7A-AFE9-A6C056385E8C}">
  <sheetPr>
    <pageSetUpPr fitToPage="1"/>
  </sheetPr>
  <dimension ref="B1:U32"/>
  <sheetViews>
    <sheetView workbookViewId="0">
      <selection activeCell="D22" sqref="D22"/>
    </sheetView>
  </sheetViews>
  <sheetFormatPr defaultColWidth="9.140625" defaultRowHeight="15" x14ac:dyDescent="0.25"/>
  <cols>
    <col min="1" max="2" width="9.140625" style="11"/>
    <col min="3" max="3" width="46" style="11" customWidth="1"/>
    <col min="4" max="4" width="14" style="11" customWidth="1"/>
    <col min="5" max="5" width="10.5703125" style="11" customWidth="1"/>
    <col min="6" max="6" width="10.28515625" style="11" customWidth="1"/>
    <col min="7" max="7" width="15" style="11" customWidth="1"/>
    <col min="8" max="8" width="11.5703125" style="11" customWidth="1"/>
    <col min="9" max="9" width="9.5703125" style="11" customWidth="1"/>
    <col min="10" max="10" width="14.85546875" style="11" customWidth="1"/>
    <col min="11" max="11" width="12.85546875" style="11" customWidth="1"/>
    <col min="12" max="12" width="10.28515625" style="11" customWidth="1"/>
    <col min="13" max="13" width="9.140625" style="11"/>
    <col min="14" max="14" width="10.140625" style="11" bestFit="1" customWidth="1"/>
    <col min="15" max="15" width="10.5703125" style="11" customWidth="1"/>
    <col min="16" max="18" width="9.140625" style="11"/>
    <col min="19" max="19" width="10.140625" style="11" bestFit="1" customWidth="1"/>
    <col min="20" max="16384" width="9.140625" style="11"/>
  </cols>
  <sheetData>
    <row r="1" spans="2:21" s="61" customFormat="1" x14ac:dyDescent="0.25"/>
    <row r="3" spans="2:21" ht="16.5" thickBot="1" x14ac:dyDescent="0.3">
      <c r="B3" s="79"/>
      <c r="C3" s="79"/>
      <c r="D3" s="101"/>
      <c r="E3" s="101"/>
      <c r="F3" s="101"/>
      <c r="G3" s="101"/>
      <c r="H3" s="101"/>
      <c r="I3" s="101"/>
      <c r="J3" s="101"/>
      <c r="K3" s="101"/>
      <c r="L3" s="208" t="s">
        <v>333</v>
      </c>
    </row>
    <row r="4" spans="2:21" ht="24.95" customHeight="1" thickTop="1" x14ac:dyDescent="0.25">
      <c r="B4" s="465" t="s">
        <v>625</v>
      </c>
      <c r="C4" s="465"/>
      <c r="D4" s="465"/>
      <c r="E4" s="465"/>
      <c r="F4" s="465"/>
      <c r="G4" s="465"/>
      <c r="H4" s="465"/>
      <c r="I4" s="465"/>
      <c r="J4" s="465"/>
      <c r="K4" s="465"/>
      <c r="L4" s="465"/>
    </row>
    <row r="5" spans="2:21" ht="15.75" x14ac:dyDescent="0.25">
      <c r="B5" s="461" t="s">
        <v>133</v>
      </c>
      <c r="C5" s="463" t="s">
        <v>86</v>
      </c>
      <c r="D5" s="471" t="s">
        <v>488</v>
      </c>
      <c r="E5" s="471"/>
      <c r="F5" s="471"/>
      <c r="G5" s="463" t="s">
        <v>591</v>
      </c>
      <c r="H5" s="463"/>
      <c r="I5" s="463"/>
      <c r="J5" s="463" t="s">
        <v>601</v>
      </c>
      <c r="K5" s="463"/>
      <c r="L5" s="463"/>
    </row>
    <row r="6" spans="2:21" ht="15.75" x14ac:dyDescent="0.25">
      <c r="B6" s="461"/>
      <c r="C6" s="463"/>
      <c r="D6" s="124" t="s">
        <v>2</v>
      </c>
      <c r="E6" s="124" t="s">
        <v>381</v>
      </c>
      <c r="F6" s="124" t="s">
        <v>382</v>
      </c>
      <c r="G6" s="124" t="s">
        <v>2</v>
      </c>
      <c r="H6" s="124" t="s">
        <v>381</v>
      </c>
      <c r="I6" s="124" t="s">
        <v>382</v>
      </c>
      <c r="J6" s="124" t="s">
        <v>2</v>
      </c>
      <c r="K6" s="124" t="s">
        <v>381</v>
      </c>
      <c r="L6" s="124" t="s">
        <v>382</v>
      </c>
    </row>
    <row r="7" spans="2:21" ht="13.5" customHeight="1" x14ac:dyDescent="0.25">
      <c r="B7" s="125">
        <v>1</v>
      </c>
      <c r="C7" s="126">
        <v>2</v>
      </c>
      <c r="D7" s="126">
        <v>3</v>
      </c>
      <c r="E7" s="126">
        <v>4</v>
      </c>
      <c r="F7" s="126">
        <v>5</v>
      </c>
      <c r="G7" s="126">
        <v>6</v>
      </c>
      <c r="H7" s="126">
        <v>7</v>
      </c>
      <c r="I7" s="126">
        <v>8</v>
      </c>
      <c r="J7" s="126">
        <v>9</v>
      </c>
      <c r="K7" s="126">
        <v>10</v>
      </c>
      <c r="L7" s="126">
        <v>11</v>
      </c>
      <c r="N7" s="61"/>
      <c r="O7" s="61"/>
    </row>
    <row r="8" spans="2:21" ht="15.95" customHeight="1" x14ac:dyDescent="0.25">
      <c r="B8" s="138" t="s">
        <v>317</v>
      </c>
      <c r="C8" s="122" t="s">
        <v>433</v>
      </c>
      <c r="D8" s="129">
        <v>7693909</v>
      </c>
      <c r="E8" s="129">
        <v>9887</v>
      </c>
      <c r="F8" s="130">
        <f>E8/D8*100</f>
        <v>0.12850424927042936</v>
      </c>
      <c r="G8" s="129">
        <v>8343998</v>
      </c>
      <c r="H8" s="129">
        <v>11218</v>
      </c>
      <c r="I8" s="130">
        <f>H8/G8*100</f>
        <v>0.13444394401820325</v>
      </c>
      <c r="J8" s="129">
        <v>8288968</v>
      </c>
      <c r="K8" s="129">
        <v>15234</v>
      </c>
      <c r="L8" s="130">
        <f>K8/J8*100</f>
        <v>0.18378644965211594</v>
      </c>
      <c r="N8" s="413"/>
      <c r="O8" s="414"/>
      <c r="P8" s="61"/>
      <c r="Q8" s="20"/>
      <c r="R8" s="61"/>
      <c r="S8" s="20"/>
      <c r="T8" s="20"/>
      <c r="U8" s="61"/>
    </row>
    <row r="9" spans="2:21" ht="16.5" customHeight="1" x14ac:dyDescent="0.25">
      <c r="B9" s="138" t="s">
        <v>318</v>
      </c>
      <c r="C9" s="122" t="s">
        <v>502</v>
      </c>
      <c r="D9" s="129">
        <v>15460513</v>
      </c>
      <c r="E9" s="129">
        <v>1136925</v>
      </c>
      <c r="F9" s="130">
        <f>E9/D9*100</f>
        <v>7.3537339931734476</v>
      </c>
      <c r="G9" s="129">
        <v>16160753</v>
      </c>
      <c r="H9" s="129">
        <v>1119190</v>
      </c>
      <c r="I9" s="130">
        <f t="shared" ref="I9:I18" si="0">H9/G9*100</f>
        <v>6.9253579953854878</v>
      </c>
      <c r="J9" s="129">
        <v>15984066</v>
      </c>
      <c r="K9" s="129">
        <v>1075934</v>
      </c>
      <c r="L9" s="130">
        <f t="shared" ref="L9:L11" si="1">K9/J9*100</f>
        <v>6.7312910244489741</v>
      </c>
      <c r="N9" s="413"/>
      <c r="O9" s="414"/>
      <c r="P9" s="61"/>
      <c r="Q9" s="20"/>
      <c r="R9" s="61"/>
      <c r="S9" s="20"/>
      <c r="T9" s="20"/>
      <c r="U9" s="61"/>
    </row>
    <row r="10" spans="2:21" ht="15.95" customHeight="1" x14ac:dyDescent="0.25">
      <c r="B10" s="138" t="s">
        <v>319</v>
      </c>
      <c r="C10" s="122" t="s">
        <v>434</v>
      </c>
      <c r="D10" s="129">
        <v>1552559</v>
      </c>
      <c r="E10" s="129">
        <v>0</v>
      </c>
      <c r="F10" s="130">
        <f t="shared" ref="F10:F11" si="2">E10/D10*100</f>
        <v>0</v>
      </c>
      <c r="G10" s="129">
        <v>1781852</v>
      </c>
      <c r="H10" s="129">
        <v>0</v>
      </c>
      <c r="I10" s="130">
        <f t="shared" si="0"/>
        <v>0</v>
      </c>
      <c r="J10" s="129">
        <v>1669967</v>
      </c>
      <c r="K10" s="129">
        <v>0</v>
      </c>
      <c r="L10" s="130">
        <f t="shared" si="1"/>
        <v>0</v>
      </c>
      <c r="N10" s="413"/>
      <c r="O10" s="414"/>
      <c r="P10" s="61"/>
      <c r="Q10" s="61"/>
      <c r="R10" s="61"/>
      <c r="S10" s="20"/>
      <c r="T10" s="61"/>
      <c r="U10" s="61"/>
    </row>
    <row r="11" spans="2:21" ht="15.95" customHeight="1" x14ac:dyDescent="0.25">
      <c r="B11" s="138" t="s">
        <v>320</v>
      </c>
      <c r="C11" s="122" t="s">
        <v>435</v>
      </c>
      <c r="D11" s="129">
        <v>258027</v>
      </c>
      <c r="E11" s="129">
        <v>33250</v>
      </c>
      <c r="F11" s="130">
        <f t="shared" si="2"/>
        <v>12.886248338352187</v>
      </c>
      <c r="G11" s="129">
        <v>187605</v>
      </c>
      <c r="H11" s="129">
        <v>21971</v>
      </c>
      <c r="I11" s="130">
        <f t="shared" si="0"/>
        <v>11.711308333999627</v>
      </c>
      <c r="J11" s="129">
        <v>171723</v>
      </c>
      <c r="K11" s="129">
        <v>20402</v>
      </c>
      <c r="L11" s="130">
        <f t="shared" si="1"/>
        <v>11.880761458861071</v>
      </c>
      <c r="N11" s="413"/>
      <c r="O11" s="414"/>
      <c r="P11" s="61"/>
      <c r="Q11" s="20"/>
      <c r="R11" s="61"/>
      <c r="S11" s="20"/>
      <c r="T11" s="20"/>
      <c r="U11" s="61"/>
    </row>
    <row r="12" spans="2:21" ht="20.25" customHeight="1" x14ac:dyDescent="0.25">
      <c r="B12" s="459" t="s">
        <v>440</v>
      </c>
      <c r="C12" s="459"/>
      <c r="D12" s="132">
        <f>SUM(D8:D11)</f>
        <v>24965008</v>
      </c>
      <c r="E12" s="132">
        <f>SUM(E8:E11)</f>
        <v>1180062</v>
      </c>
      <c r="F12" s="207">
        <f>E12/D12*100</f>
        <v>4.726864097139484</v>
      </c>
      <c r="G12" s="132">
        <f>SUM(G8:G11)</f>
        <v>26474208</v>
      </c>
      <c r="H12" s="132">
        <f>SUM(H8:H11)</f>
        <v>1152379</v>
      </c>
      <c r="I12" s="207">
        <f t="shared" si="0"/>
        <v>4.3528365418901291</v>
      </c>
      <c r="J12" s="132">
        <f>SUM(J8:J11)</f>
        <v>26114724</v>
      </c>
      <c r="K12" s="132">
        <f>SUM(K8:K11)</f>
        <v>1111570</v>
      </c>
      <c r="L12" s="207">
        <f>K12/J12*100</f>
        <v>4.2564876427566301</v>
      </c>
      <c r="N12" s="413"/>
      <c r="O12" s="414"/>
      <c r="P12" s="61"/>
      <c r="Q12" s="20"/>
      <c r="R12" s="61"/>
      <c r="S12" s="20"/>
      <c r="T12" s="20"/>
      <c r="U12" s="61"/>
    </row>
    <row r="13" spans="2:21" ht="15.95" customHeight="1" x14ac:dyDescent="0.25">
      <c r="B13" s="138" t="s">
        <v>321</v>
      </c>
      <c r="C13" s="122" t="s">
        <v>436</v>
      </c>
      <c r="D13" s="129">
        <v>1373899</v>
      </c>
      <c r="E13" s="129">
        <v>24965</v>
      </c>
      <c r="F13" s="130">
        <f>E13/D13*100</f>
        <v>1.8170913582439465</v>
      </c>
      <c r="G13" s="129">
        <v>1428082</v>
      </c>
      <c r="H13" s="129">
        <v>24875</v>
      </c>
      <c r="I13" s="130">
        <f t="shared" si="0"/>
        <v>1.7418467566988449</v>
      </c>
      <c r="J13" s="129">
        <v>1441992</v>
      </c>
      <c r="K13" s="129">
        <v>27756</v>
      </c>
      <c r="L13" s="130">
        <f>K13/J13*100</f>
        <v>1.9248373083900605</v>
      </c>
      <c r="N13" s="413"/>
      <c r="O13" s="414"/>
      <c r="P13" s="61"/>
      <c r="Q13" s="20"/>
      <c r="R13" s="61"/>
      <c r="S13" s="20"/>
      <c r="T13" s="20"/>
      <c r="U13" s="61"/>
    </row>
    <row r="14" spans="2:21" ht="15.95" customHeight="1" x14ac:dyDescent="0.25">
      <c r="B14" s="138" t="s">
        <v>322</v>
      </c>
      <c r="C14" s="122" t="s">
        <v>437</v>
      </c>
      <c r="D14" s="129">
        <v>39203</v>
      </c>
      <c r="E14" s="129">
        <v>1432</v>
      </c>
      <c r="F14" s="130">
        <f t="shared" ref="F14:F17" si="3">E14/D14*100</f>
        <v>3.6527816748718211</v>
      </c>
      <c r="G14" s="129">
        <v>40601</v>
      </c>
      <c r="H14" s="129">
        <v>1172</v>
      </c>
      <c r="I14" s="130">
        <f t="shared" si="0"/>
        <v>2.8866284081672866</v>
      </c>
      <c r="J14" s="129">
        <v>46489</v>
      </c>
      <c r="K14" s="129">
        <v>1270</v>
      </c>
      <c r="L14" s="130">
        <f t="shared" ref="L14:L16" si="4">K14/J14*100</f>
        <v>2.7318290348254428</v>
      </c>
      <c r="N14" s="413"/>
      <c r="O14" s="414"/>
      <c r="P14" s="61"/>
      <c r="Q14" s="20"/>
      <c r="R14" s="61"/>
      <c r="S14" s="20"/>
      <c r="T14" s="20"/>
      <c r="U14" s="61"/>
    </row>
    <row r="15" spans="2:21" ht="15.95" customHeight="1" x14ac:dyDescent="0.25">
      <c r="B15" s="138" t="s">
        <v>323</v>
      </c>
      <c r="C15" s="122" t="s">
        <v>438</v>
      </c>
      <c r="D15" s="129">
        <v>2468359</v>
      </c>
      <c r="E15" s="129">
        <v>32597</v>
      </c>
      <c r="F15" s="130">
        <f t="shared" si="3"/>
        <v>1.3205939654645049</v>
      </c>
      <c r="G15" s="129">
        <v>2188232</v>
      </c>
      <c r="H15" s="129">
        <v>21071</v>
      </c>
      <c r="I15" s="130">
        <f t="shared" si="0"/>
        <v>0.9629234925729997</v>
      </c>
      <c r="J15" s="129">
        <v>2072473</v>
      </c>
      <c r="K15" s="129">
        <v>20631</v>
      </c>
      <c r="L15" s="130">
        <f t="shared" si="4"/>
        <v>0.99547738378256323</v>
      </c>
      <c r="N15" s="413"/>
      <c r="O15" s="414"/>
      <c r="P15" s="20"/>
      <c r="Q15" s="20"/>
      <c r="R15" s="61"/>
      <c r="S15" s="20"/>
      <c r="T15" s="20"/>
      <c r="U15" s="61"/>
    </row>
    <row r="16" spans="2:21" ht="15.95" customHeight="1" x14ac:dyDescent="0.25">
      <c r="B16" s="138" t="s">
        <v>324</v>
      </c>
      <c r="C16" s="122" t="s">
        <v>439</v>
      </c>
      <c r="D16" s="129">
        <v>8274</v>
      </c>
      <c r="E16" s="129">
        <v>26</v>
      </c>
      <c r="F16" s="130">
        <f t="shared" si="3"/>
        <v>0.31423737007493352</v>
      </c>
      <c r="G16" s="129">
        <v>263064</v>
      </c>
      <c r="H16" s="129">
        <v>2563</v>
      </c>
      <c r="I16" s="130">
        <f t="shared" si="0"/>
        <v>0.97428762582489437</v>
      </c>
      <c r="J16" s="129">
        <v>259712</v>
      </c>
      <c r="K16" s="129">
        <v>2514</v>
      </c>
      <c r="L16" s="130">
        <f t="shared" si="4"/>
        <v>0.96799531789058657</v>
      </c>
      <c r="N16" s="413"/>
      <c r="O16" s="414"/>
      <c r="P16" s="61"/>
      <c r="Q16" s="61"/>
      <c r="R16" s="61"/>
      <c r="S16" s="20"/>
      <c r="T16" s="20"/>
      <c r="U16" s="61"/>
    </row>
    <row r="17" spans="2:21" s="33" customFormat="1" ht="20.25" customHeight="1" x14ac:dyDescent="0.25">
      <c r="B17" s="459" t="s">
        <v>441</v>
      </c>
      <c r="C17" s="459"/>
      <c r="D17" s="132">
        <f>SUM(D13:D16)</f>
        <v>3889735</v>
      </c>
      <c r="E17" s="132">
        <f>SUM(E13:E16)</f>
        <v>59020</v>
      </c>
      <c r="F17" s="207">
        <f t="shared" si="3"/>
        <v>1.5173270158506942</v>
      </c>
      <c r="G17" s="132">
        <f>SUM(G13:G16)</f>
        <v>3919979</v>
      </c>
      <c r="H17" s="132">
        <f>SUM(H13:H16)</f>
        <v>49681</v>
      </c>
      <c r="I17" s="207">
        <f t="shared" si="0"/>
        <v>1.2673792385112266</v>
      </c>
      <c r="J17" s="132">
        <f>SUM(J13:J16)</f>
        <v>3820666</v>
      </c>
      <c r="K17" s="132">
        <f>SUM(K13:K16)</f>
        <v>52171</v>
      </c>
      <c r="L17" s="207">
        <f>K17/J17*100</f>
        <v>1.3654949163313412</v>
      </c>
      <c r="N17" s="413"/>
      <c r="O17" s="414"/>
      <c r="Q17" s="78"/>
      <c r="S17" s="78"/>
      <c r="T17" s="78"/>
    </row>
    <row r="18" spans="2:21" ht="21" customHeight="1" x14ac:dyDescent="0.25">
      <c r="B18" s="459" t="s">
        <v>380</v>
      </c>
      <c r="C18" s="459"/>
      <c r="D18" s="132">
        <f>D12+D17</f>
        <v>28854743</v>
      </c>
      <c r="E18" s="132">
        <f>E12+E17</f>
        <v>1239082</v>
      </c>
      <c r="F18" s="207">
        <f>E18/D18*100</f>
        <v>4.294205635447871</v>
      </c>
      <c r="G18" s="132">
        <f>G12+G17</f>
        <v>30394187</v>
      </c>
      <c r="H18" s="132">
        <f>H12+H17</f>
        <v>1202060</v>
      </c>
      <c r="I18" s="207">
        <f t="shared" si="0"/>
        <v>3.9549009815594012</v>
      </c>
      <c r="J18" s="132">
        <f>J12+J17</f>
        <v>29935390</v>
      </c>
      <c r="K18" s="132">
        <f>K12+K17</f>
        <v>1163741</v>
      </c>
      <c r="L18" s="207">
        <f>K18/J18*100</f>
        <v>3.8875090653570905</v>
      </c>
      <c r="N18" s="413"/>
      <c r="O18" s="414"/>
      <c r="P18" s="61"/>
      <c r="Q18" s="20"/>
      <c r="R18" s="61"/>
      <c r="S18" s="20"/>
      <c r="T18" s="20"/>
      <c r="U18" s="61"/>
    </row>
    <row r="21" spans="2:21" x14ac:dyDescent="0.25">
      <c r="C21" s="61"/>
      <c r="D21" s="61"/>
      <c r="E21" s="61"/>
      <c r="F21" s="61"/>
      <c r="G21" s="61"/>
      <c r="H21" s="61"/>
      <c r="I21" s="61"/>
    </row>
    <row r="22" spans="2:21" x14ac:dyDescent="0.25">
      <c r="D22" s="412"/>
      <c r="E22" s="413"/>
      <c r="F22" s="414"/>
      <c r="G22" s="412"/>
      <c r="H22" s="412"/>
      <c r="I22" s="414"/>
      <c r="J22" s="412"/>
      <c r="K22" s="412"/>
      <c r="L22" s="414"/>
    </row>
    <row r="23" spans="2:21" x14ac:dyDescent="0.25">
      <c r="D23" s="412"/>
      <c r="E23" s="415"/>
      <c r="F23" s="416"/>
      <c r="G23" s="415"/>
      <c r="H23" s="415"/>
      <c r="I23" s="416"/>
      <c r="J23" s="415"/>
      <c r="K23" s="415"/>
      <c r="L23" s="416"/>
    </row>
    <row r="24" spans="2:21" x14ac:dyDescent="0.25">
      <c r="D24" s="417"/>
      <c r="E24" s="418"/>
      <c r="F24" s="416"/>
      <c r="G24" s="415"/>
      <c r="H24" s="418"/>
      <c r="I24" s="416"/>
      <c r="J24" s="415"/>
      <c r="K24" s="418"/>
      <c r="L24" s="416"/>
    </row>
    <row r="25" spans="2:21" x14ac:dyDescent="0.25">
      <c r="D25" s="412"/>
      <c r="E25" s="415"/>
      <c r="F25" s="416"/>
      <c r="G25" s="415"/>
      <c r="H25" s="415"/>
      <c r="I25" s="416"/>
      <c r="J25" s="415"/>
      <c r="K25" s="415"/>
      <c r="L25" s="416"/>
    </row>
    <row r="26" spans="2:21" x14ac:dyDescent="0.25">
      <c r="D26" s="412"/>
      <c r="E26" s="412"/>
      <c r="F26" s="414"/>
      <c r="G26" s="412"/>
      <c r="H26" s="412"/>
      <c r="I26" s="414"/>
      <c r="J26" s="412"/>
      <c r="K26" s="412"/>
      <c r="L26" s="414"/>
    </row>
    <row r="27" spans="2:21" x14ac:dyDescent="0.25">
      <c r="D27" s="412"/>
      <c r="E27" s="415"/>
      <c r="F27" s="416"/>
      <c r="G27" s="415"/>
      <c r="H27" s="415"/>
      <c r="I27" s="416"/>
      <c r="J27" s="415"/>
      <c r="K27" s="415"/>
      <c r="L27" s="416"/>
    </row>
    <row r="28" spans="2:21" x14ac:dyDescent="0.25">
      <c r="D28" s="412"/>
      <c r="E28" s="418"/>
      <c r="F28" s="416"/>
      <c r="G28" s="415"/>
      <c r="H28" s="415"/>
      <c r="I28" s="416"/>
      <c r="J28" s="415"/>
      <c r="K28" s="415"/>
      <c r="L28" s="416"/>
    </row>
    <row r="29" spans="2:21" x14ac:dyDescent="0.25">
      <c r="D29" s="412"/>
      <c r="E29" s="415"/>
      <c r="F29" s="416"/>
      <c r="G29" s="415"/>
      <c r="H29" s="415"/>
      <c r="I29" s="416"/>
      <c r="J29" s="415"/>
      <c r="K29" s="415"/>
      <c r="L29" s="416"/>
    </row>
    <row r="30" spans="2:21" x14ac:dyDescent="0.25">
      <c r="D30" s="412"/>
      <c r="E30" s="418"/>
      <c r="F30" s="416"/>
      <c r="G30" s="415"/>
      <c r="H30" s="418"/>
      <c r="I30" s="416"/>
      <c r="J30" s="415"/>
      <c r="K30" s="415"/>
      <c r="L30" s="416"/>
    </row>
    <row r="31" spans="2:21" x14ac:dyDescent="0.25">
      <c r="D31" s="412"/>
      <c r="E31" s="412"/>
      <c r="F31" s="414"/>
      <c r="G31" s="412"/>
      <c r="H31" s="412"/>
      <c r="I31" s="414"/>
      <c r="J31" s="412"/>
      <c r="K31" s="412"/>
      <c r="L31" s="414"/>
    </row>
    <row r="32" spans="2:21" x14ac:dyDescent="0.25">
      <c r="D32" s="412"/>
      <c r="E32" s="412"/>
      <c r="F32" s="414"/>
      <c r="G32" s="412"/>
      <c r="H32" s="412"/>
      <c r="I32" s="414"/>
      <c r="J32" s="412"/>
      <c r="K32" s="412"/>
      <c r="L32" s="414"/>
    </row>
  </sheetData>
  <mergeCells count="9">
    <mergeCell ref="B5:B6"/>
    <mergeCell ref="B4:L4"/>
    <mergeCell ref="B12:C12"/>
    <mergeCell ref="B17:C17"/>
    <mergeCell ref="B18:C18"/>
    <mergeCell ref="C5:C6"/>
    <mergeCell ref="D5:F5"/>
    <mergeCell ref="G5:I5"/>
    <mergeCell ref="J5:L5"/>
  </mergeCells>
  <pageMargins left="0.7" right="0.7" top="0.75" bottom="0.75" header="0.3" footer="0.3"/>
  <pageSetup scale="74" fitToHeight="0" orientation="landscape" r:id="rId1"/>
  <ignoredErrors>
    <ignoredError sqref="D12:E12 G12:H12 J12:K12" formulaRange="1"/>
    <ignoredError sqref="F12 F17 F18 I12 I17 I18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15D5-9C83-4B8B-8120-EC70C17F624C}">
  <sheetPr>
    <pageSetUpPr fitToPage="1"/>
  </sheetPr>
  <dimension ref="B3:V21"/>
  <sheetViews>
    <sheetView workbookViewId="0">
      <selection activeCell="L16" sqref="L16"/>
    </sheetView>
  </sheetViews>
  <sheetFormatPr defaultRowHeight="15" x14ac:dyDescent="0.25"/>
  <cols>
    <col min="3" max="3" width="45.5703125" bestFit="1" customWidth="1"/>
    <col min="4" max="4" width="11.28515625" bestFit="1" customWidth="1"/>
    <col min="5" max="5" width="10.140625" bestFit="1" customWidth="1"/>
    <col min="7" max="7" width="12.42578125" bestFit="1" customWidth="1"/>
    <col min="8" max="8" width="10.140625" bestFit="1" customWidth="1"/>
    <col min="10" max="10" width="11.7109375" bestFit="1" customWidth="1"/>
    <col min="11" max="11" width="10.140625" bestFit="1" customWidth="1"/>
    <col min="14" max="14" width="11.7109375" bestFit="1" customWidth="1"/>
    <col min="15" max="15" width="11.7109375" style="37" bestFit="1" customWidth="1"/>
    <col min="16" max="16" width="12.85546875" style="37" customWidth="1"/>
    <col min="17" max="17" width="10.7109375" bestFit="1" customWidth="1"/>
    <col min="18" max="18" width="10.140625" bestFit="1" customWidth="1"/>
  </cols>
  <sheetData>
    <row r="3" spans="2:22" ht="16.5" thickBot="1" x14ac:dyDescent="0.3">
      <c r="B3" s="154"/>
      <c r="C3" s="79"/>
      <c r="D3" s="101"/>
      <c r="E3" s="101"/>
      <c r="F3" s="101"/>
      <c r="G3" s="101"/>
      <c r="H3" s="101"/>
      <c r="I3" s="101"/>
      <c r="J3" s="101"/>
      <c r="K3" s="209"/>
      <c r="L3" s="208" t="s">
        <v>333</v>
      </c>
    </row>
    <row r="4" spans="2:22" ht="24.95" customHeight="1" thickTop="1" x14ac:dyDescent="0.25">
      <c r="B4" s="465" t="s">
        <v>626</v>
      </c>
      <c r="C4" s="465"/>
      <c r="D4" s="465"/>
      <c r="E4" s="465"/>
      <c r="F4" s="465"/>
      <c r="G4" s="465"/>
      <c r="H4" s="465"/>
      <c r="I4" s="465"/>
      <c r="J4" s="465"/>
      <c r="K4" s="465"/>
      <c r="L4" s="465"/>
    </row>
    <row r="5" spans="2:22" ht="15.75" x14ac:dyDescent="0.25">
      <c r="B5" s="461" t="s">
        <v>133</v>
      </c>
      <c r="C5" s="463" t="s">
        <v>86</v>
      </c>
      <c r="D5" s="471" t="s">
        <v>488</v>
      </c>
      <c r="E5" s="471"/>
      <c r="F5" s="471"/>
      <c r="G5" s="463" t="s">
        <v>591</v>
      </c>
      <c r="H5" s="463"/>
      <c r="I5" s="463"/>
      <c r="J5" s="463" t="s">
        <v>601</v>
      </c>
      <c r="K5" s="463"/>
      <c r="L5" s="463"/>
    </row>
    <row r="6" spans="2:22" ht="15.75" x14ac:dyDescent="0.25">
      <c r="B6" s="461"/>
      <c r="C6" s="463"/>
      <c r="D6" s="124" t="s">
        <v>2</v>
      </c>
      <c r="E6" s="124" t="s">
        <v>381</v>
      </c>
      <c r="F6" s="124" t="s">
        <v>382</v>
      </c>
      <c r="G6" s="124" t="s">
        <v>2</v>
      </c>
      <c r="H6" s="124" t="s">
        <v>381</v>
      </c>
      <c r="I6" s="124" t="s">
        <v>382</v>
      </c>
      <c r="J6" s="124" t="s">
        <v>2</v>
      </c>
      <c r="K6" s="124" t="s">
        <v>381</v>
      </c>
      <c r="L6" s="124" t="s">
        <v>382</v>
      </c>
    </row>
    <row r="7" spans="2:22" s="53" customFormat="1" ht="12.75" x14ac:dyDescent="0.2">
      <c r="B7" s="125">
        <v>1</v>
      </c>
      <c r="C7" s="126">
        <v>2</v>
      </c>
      <c r="D7" s="126">
        <v>3</v>
      </c>
      <c r="E7" s="126">
        <v>4</v>
      </c>
      <c r="F7" s="126">
        <v>5</v>
      </c>
      <c r="G7" s="126">
        <v>6</v>
      </c>
      <c r="H7" s="126">
        <v>7</v>
      </c>
      <c r="I7" s="126">
        <v>8</v>
      </c>
      <c r="J7" s="126">
        <v>9</v>
      </c>
      <c r="K7" s="126">
        <v>10</v>
      </c>
      <c r="L7" s="126">
        <v>11</v>
      </c>
      <c r="O7" s="56"/>
      <c r="P7" s="56"/>
    </row>
    <row r="8" spans="2:22" ht="20.100000000000001" customHeight="1" x14ac:dyDescent="0.25">
      <c r="B8" s="138" t="s">
        <v>317</v>
      </c>
      <c r="C8" s="122" t="s">
        <v>383</v>
      </c>
      <c r="D8" s="129">
        <v>22301920</v>
      </c>
      <c r="E8" s="129">
        <v>179478</v>
      </c>
      <c r="F8" s="130">
        <f>E8/D8*100</f>
        <v>0.80476479155157954</v>
      </c>
      <c r="G8" s="129">
        <v>24029210</v>
      </c>
      <c r="H8" s="129">
        <v>166312</v>
      </c>
      <c r="I8" s="130">
        <f>H8/G8*100</f>
        <v>0.69212429372417983</v>
      </c>
      <c r="J8" s="129">
        <v>23569773</v>
      </c>
      <c r="K8" s="129">
        <v>170848</v>
      </c>
      <c r="L8" s="130">
        <f>K8/J8*100</f>
        <v>0.72486060854298429</v>
      </c>
      <c r="N8" s="35"/>
      <c r="O8" s="35"/>
      <c r="P8" s="35"/>
      <c r="Q8" s="35"/>
      <c r="R8" s="19"/>
      <c r="S8" s="19"/>
      <c r="T8" s="19"/>
      <c r="U8" s="19"/>
      <c r="V8" s="77"/>
    </row>
    <row r="9" spans="2:22" ht="20.100000000000001" customHeight="1" x14ac:dyDescent="0.25">
      <c r="B9" s="138" t="s">
        <v>318</v>
      </c>
      <c r="C9" s="122" t="s">
        <v>384</v>
      </c>
      <c r="D9" s="129">
        <v>1645274</v>
      </c>
      <c r="E9" s="129">
        <v>204681</v>
      </c>
      <c r="F9" s="130">
        <f t="shared" ref="F9:F16" si="0">E9/D9*100</f>
        <v>12.440541818566391</v>
      </c>
      <c r="G9" s="129">
        <v>1387627</v>
      </c>
      <c r="H9" s="129">
        <v>161999</v>
      </c>
      <c r="I9" s="130">
        <f t="shared" ref="I9:I16" si="1">H9/G9*100</f>
        <v>11.674535015533714</v>
      </c>
      <c r="J9" s="129">
        <v>1543444</v>
      </c>
      <c r="K9" s="129">
        <v>175985</v>
      </c>
      <c r="L9" s="130">
        <f t="shared" ref="L9:L16" si="2">K9/J9*100</f>
        <v>11.40209816488321</v>
      </c>
      <c r="N9" s="35"/>
      <c r="O9" s="35"/>
      <c r="P9" s="35"/>
      <c r="Q9" s="35"/>
      <c r="R9" s="19"/>
      <c r="S9" s="77"/>
      <c r="T9" s="19"/>
      <c r="U9" s="19"/>
      <c r="V9" s="77"/>
    </row>
    <row r="10" spans="2:22" ht="20.100000000000001" customHeight="1" x14ac:dyDescent="0.25">
      <c r="B10" s="138" t="s">
        <v>319</v>
      </c>
      <c r="C10" s="122" t="s">
        <v>385</v>
      </c>
      <c r="D10" s="129">
        <v>1017814</v>
      </c>
      <c r="E10" s="129">
        <v>795903</v>
      </c>
      <c r="F10" s="130">
        <f t="shared" si="0"/>
        <v>78.19729341510336</v>
      </c>
      <c r="G10" s="129">
        <v>1057371</v>
      </c>
      <c r="H10" s="129">
        <v>824068</v>
      </c>
      <c r="I10" s="130">
        <f t="shared" si="1"/>
        <v>77.935559042190491</v>
      </c>
      <c r="J10" s="129">
        <v>1001507</v>
      </c>
      <c r="K10" s="129">
        <v>764737</v>
      </c>
      <c r="L10" s="130">
        <f t="shared" si="2"/>
        <v>76.35862754828473</v>
      </c>
      <c r="M10" s="19"/>
      <c r="N10" s="35"/>
      <c r="O10" s="35"/>
      <c r="P10" s="35"/>
      <c r="Q10" s="35"/>
      <c r="R10" s="19"/>
      <c r="S10" s="77"/>
      <c r="T10" s="19"/>
      <c r="U10" s="19"/>
      <c r="V10" s="77"/>
    </row>
    <row r="11" spans="2:22" ht="20.100000000000001" customHeight="1" x14ac:dyDescent="0.25">
      <c r="B11" s="459" t="s">
        <v>440</v>
      </c>
      <c r="C11" s="459"/>
      <c r="D11" s="132">
        <f>SUM(D8:D10)</f>
        <v>24965008</v>
      </c>
      <c r="E11" s="132">
        <f>SUM(E8:E10)</f>
        <v>1180062</v>
      </c>
      <c r="F11" s="207">
        <f t="shared" si="0"/>
        <v>4.726864097139484</v>
      </c>
      <c r="G11" s="132">
        <f>SUM(G8:G10)</f>
        <v>26474208</v>
      </c>
      <c r="H11" s="132">
        <f>SUM(H8:H10)</f>
        <v>1152379</v>
      </c>
      <c r="I11" s="207">
        <f t="shared" si="1"/>
        <v>4.3528365418901291</v>
      </c>
      <c r="J11" s="132">
        <f>SUM(J8:J10)</f>
        <v>26114724</v>
      </c>
      <c r="K11" s="132">
        <f>SUM(K8:K10)</f>
        <v>1111570</v>
      </c>
      <c r="L11" s="207">
        <f t="shared" si="2"/>
        <v>4.2564876427566301</v>
      </c>
      <c r="N11" s="35"/>
      <c r="O11" s="35"/>
      <c r="P11" s="35"/>
      <c r="Q11" s="35"/>
      <c r="R11" s="19"/>
      <c r="S11" s="77"/>
      <c r="T11" s="19"/>
      <c r="U11" s="19"/>
      <c r="V11" s="77"/>
    </row>
    <row r="12" spans="2:22" ht="20.100000000000001" customHeight="1" x14ac:dyDescent="0.25">
      <c r="B12" s="138" t="s">
        <v>320</v>
      </c>
      <c r="C12" s="122" t="s">
        <v>383</v>
      </c>
      <c r="D12" s="129">
        <v>3440487</v>
      </c>
      <c r="E12" s="129">
        <v>21343</v>
      </c>
      <c r="F12" s="130">
        <f t="shared" si="0"/>
        <v>0.62034822395782918</v>
      </c>
      <c r="G12" s="129">
        <v>3603792</v>
      </c>
      <c r="H12" s="129">
        <v>20660</v>
      </c>
      <c r="I12" s="130">
        <f>H12/G12*100</f>
        <v>0.57328502865870179</v>
      </c>
      <c r="J12" s="129">
        <v>3479066</v>
      </c>
      <c r="K12" s="129">
        <v>21242</v>
      </c>
      <c r="L12" s="130">
        <f>K12/J12*100</f>
        <v>0.61056616919598528</v>
      </c>
      <c r="N12" s="32"/>
      <c r="O12" s="35"/>
      <c r="P12" s="35"/>
      <c r="Q12" s="35"/>
      <c r="R12" s="19"/>
      <c r="S12" s="77"/>
      <c r="T12" s="19"/>
      <c r="U12" s="19"/>
      <c r="V12" s="77"/>
    </row>
    <row r="13" spans="2:22" ht="20.100000000000001" customHeight="1" x14ac:dyDescent="0.25">
      <c r="B13" s="138" t="s">
        <v>321</v>
      </c>
      <c r="C13" s="122" t="s">
        <v>384</v>
      </c>
      <c r="D13" s="129">
        <v>443246</v>
      </c>
      <c r="E13" s="129">
        <v>34354</v>
      </c>
      <c r="F13" s="130">
        <f t="shared" si="0"/>
        <v>7.750549356339369</v>
      </c>
      <c r="G13" s="129">
        <v>309101</v>
      </c>
      <c r="H13" s="129">
        <v>25536</v>
      </c>
      <c r="I13" s="130">
        <f t="shared" si="1"/>
        <v>8.2613773491512479</v>
      </c>
      <c r="J13" s="129">
        <v>330934</v>
      </c>
      <c r="K13" s="183">
        <v>27370</v>
      </c>
      <c r="L13" s="130">
        <f t="shared" si="2"/>
        <v>8.2705312841835532</v>
      </c>
      <c r="N13" s="32"/>
      <c r="O13" s="35"/>
      <c r="P13" s="35"/>
      <c r="Q13" s="35"/>
      <c r="R13" s="19"/>
      <c r="S13" s="77"/>
      <c r="T13" s="19"/>
      <c r="U13" s="19"/>
      <c r="V13" s="77"/>
    </row>
    <row r="14" spans="2:22" ht="20.100000000000001" customHeight="1" x14ac:dyDescent="0.25">
      <c r="B14" s="138" t="s">
        <v>322</v>
      </c>
      <c r="C14" s="122" t="s">
        <v>385</v>
      </c>
      <c r="D14" s="129">
        <v>6002</v>
      </c>
      <c r="E14" s="129">
        <v>3323</v>
      </c>
      <c r="F14" s="130">
        <f t="shared" si="0"/>
        <v>55.364878373875371</v>
      </c>
      <c r="G14" s="129">
        <v>7086</v>
      </c>
      <c r="H14" s="129">
        <v>3485</v>
      </c>
      <c r="I14" s="130">
        <f t="shared" si="1"/>
        <v>49.181484617555746</v>
      </c>
      <c r="J14" s="129">
        <v>10666</v>
      </c>
      <c r="K14" s="129">
        <v>3559</v>
      </c>
      <c r="L14" s="130">
        <f t="shared" si="2"/>
        <v>33.367710481905121</v>
      </c>
      <c r="N14" s="32"/>
      <c r="O14" s="35"/>
      <c r="P14" s="35"/>
      <c r="Q14" s="35"/>
      <c r="R14" s="19"/>
      <c r="S14" s="77"/>
      <c r="T14" s="19"/>
      <c r="U14" s="19"/>
      <c r="V14" s="77"/>
    </row>
    <row r="15" spans="2:22" ht="20.100000000000001" customHeight="1" x14ac:dyDescent="0.25">
      <c r="B15" s="459" t="s">
        <v>441</v>
      </c>
      <c r="C15" s="459"/>
      <c r="D15" s="132">
        <f>SUM(D12:D14)</f>
        <v>3889735</v>
      </c>
      <c r="E15" s="132">
        <f t="shared" ref="E15" si="3">SUM(E12:E14)</f>
        <v>59020</v>
      </c>
      <c r="F15" s="207">
        <f t="shared" si="0"/>
        <v>1.5173270158506942</v>
      </c>
      <c r="G15" s="132">
        <f>SUM(G12:G14)</f>
        <v>3919979</v>
      </c>
      <c r="H15" s="132">
        <f t="shared" ref="H15" si="4">SUM(H12:H14)</f>
        <v>49681</v>
      </c>
      <c r="I15" s="207">
        <f t="shared" si="1"/>
        <v>1.2673792385112266</v>
      </c>
      <c r="J15" s="132">
        <f>SUM(J12:J14)</f>
        <v>3820666</v>
      </c>
      <c r="K15" s="132">
        <f>SUM(K12:K14)</f>
        <v>52171</v>
      </c>
      <c r="L15" s="207">
        <f t="shared" si="2"/>
        <v>1.3654949163313412</v>
      </c>
      <c r="N15" s="35"/>
      <c r="O15" s="35"/>
      <c r="P15" s="35"/>
      <c r="Q15" s="35"/>
      <c r="R15" s="19"/>
      <c r="S15" s="77"/>
      <c r="T15" s="19"/>
      <c r="U15" s="19"/>
      <c r="V15" s="77"/>
    </row>
    <row r="16" spans="2:22" ht="21" customHeight="1" x14ac:dyDescent="0.25">
      <c r="B16" s="459" t="s">
        <v>380</v>
      </c>
      <c r="C16" s="459"/>
      <c r="D16" s="176">
        <f>D11+D15</f>
        <v>28854743</v>
      </c>
      <c r="E16" s="176">
        <f>E11+E15</f>
        <v>1239082</v>
      </c>
      <c r="F16" s="207">
        <f t="shared" si="0"/>
        <v>4.294205635447871</v>
      </c>
      <c r="G16" s="176">
        <f>G11+G15</f>
        <v>30394187</v>
      </c>
      <c r="H16" s="176">
        <f>H11+H15</f>
        <v>1202060</v>
      </c>
      <c r="I16" s="207">
        <f t="shared" si="1"/>
        <v>3.9549009815594012</v>
      </c>
      <c r="J16" s="176">
        <f>J11+J15</f>
        <v>29935390</v>
      </c>
      <c r="K16" s="176">
        <f>K11+K15</f>
        <v>1163741</v>
      </c>
      <c r="L16" s="207">
        <f t="shared" si="2"/>
        <v>3.8875090653570905</v>
      </c>
      <c r="N16" s="35"/>
      <c r="O16" s="35"/>
      <c r="P16" s="35"/>
      <c r="Q16" s="35"/>
      <c r="R16" s="19"/>
      <c r="S16" s="77"/>
      <c r="T16" s="19"/>
      <c r="U16" s="19"/>
      <c r="V16" s="77"/>
    </row>
    <row r="17" spans="4:14" x14ac:dyDescent="0.25">
      <c r="N17" s="35"/>
    </row>
    <row r="18" spans="4:14" x14ac:dyDescent="0.25">
      <c r="J18" s="19"/>
    </row>
    <row r="19" spans="4:14" x14ac:dyDescent="0.25">
      <c r="D19" s="19"/>
      <c r="E19" s="19"/>
      <c r="F19" s="77"/>
      <c r="G19" s="19"/>
      <c r="H19" s="19"/>
      <c r="I19" s="77"/>
      <c r="J19" s="19"/>
      <c r="K19" s="19"/>
      <c r="L19" s="77"/>
    </row>
    <row r="20" spans="4:14" x14ac:dyDescent="0.25">
      <c r="D20" s="19"/>
      <c r="E20" s="77"/>
      <c r="F20" s="77"/>
      <c r="G20" s="19"/>
      <c r="H20" s="19"/>
      <c r="I20" s="19"/>
      <c r="J20" s="35"/>
      <c r="K20" s="35"/>
      <c r="L20" s="77"/>
    </row>
    <row r="21" spans="4:14" x14ac:dyDescent="0.25">
      <c r="D21" s="77"/>
      <c r="E21" s="77"/>
      <c r="F21" s="77"/>
      <c r="G21" s="77"/>
      <c r="H21" s="77"/>
      <c r="I21" s="77"/>
      <c r="J21" s="32"/>
      <c r="K21" s="35"/>
      <c r="L21" s="77"/>
    </row>
  </sheetData>
  <mergeCells count="9">
    <mergeCell ref="B5:B6"/>
    <mergeCell ref="B4:L4"/>
    <mergeCell ref="B11:C11"/>
    <mergeCell ref="B15:C15"/>
    <mergeCell ref="B16:C16"/>
    <mergeCell ref="C5:C6"/>
    <mergeCell ref="D5:F5"/>
    <mergeCell ref="G5:I5"/>
    <mergeCell ref="J5:L5"/>
  </mergeCells>
  <pageMargins left="0.7" right="0.7" top="0.75" bottom="0.75" header="0.3" footer="0.3"/>
  <pageSetup scale="82" fitToHeight="0" orientation="landscape" r:id="rId1"/>
  <ignoredErrors>
    <ignoredError sqref="D11:E11 G11:H11 J11:K11" formulaRange="1"/>
    <ignoredError sqref="I11 F11 F15 F16 I16 I15" formula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5309-1145-45A0-9BB0-5F69DED5882E}">
  <dimension ref="B3:T17"/>
  <sheetViews>
    <sheetView workbookViewId="0">
      <selection activeCell="D19" sqref="D19"/>
    </sheetView>
  </sheetViews>
  <sheetFormatPr defaultRowHeight="15" x14ac:dyDescent="0.25"/>
  <cols>
    <col min="3" max="3" width="34.42578125" customWidth="1"/>
    <col min="4" max="4" width="13.85546875" customWidth="1"/>
    <col min="5" max="5" width="10.7109375" customWidth="1"/>
    <col min="6" max="6" width="13.7109375" customWidth="1"/>
    <col min="7" max="7" width="10.140625" customWidth="1"/>
    <col min="8" max="8" width="13.7109375" customWidth="1"/>
    <col min="9" max="9" width="9.7109375" customWidth="1"/>
    <col min="10" max="10" width="11.28515625" customWidth="1"/>
    <col min="13" max="13" width="10.28515625" customWidth="1"/>
    <col min="15" max="15" width="10.140625" bestFit="1" customWidth="1"/>
    <col min="17" max="17" width="10.140625" bestFit="1" customWidth="1"/>
  </cols>
  <sheetData>
    <row r="3" spans="2:20" ht="16.5" thickBot="1" x14ac:dyDescent="0.3">
      <c r="B3" s="154"/>
      <c r="C3" s="154"/>
      <c r="D3" s="157"/>
      <c r="E3" s="157"/>
      <c r="F3" s="157"/>
      <c r="G3" s="157"/>
      <c r="H3" s="157"/>
      <c r="I3" s="157"/>
      <c r="J3" s="157"/>
      <c r="K3" s="211" t="s">
        <v>333</v>
      </c>
    </row>
    <row r="4" spans="2:20" ht="24.95" customHeight="1" thickTop="1" x14ac:dyDescent="0.25">
      <c r="B4" s="465" t="s">
        <v>627</v>
      </c>
      <c r="C4" s="465"/>
      <c r="D4" s="465"/>
      <c r="E4" s="465"/>
      <c r="F4" s="465"/>
      <c r="G4" s="465"/>
      <c r="H4" s="465"/>
      <c r="I4" s="465"/>
      <c r="J4" s="465"/>
      <c r="K4" s="465"/>
    </row>
    <row r="5" spans="2:20" ht="15.75" x14ac:dyDescent="0.25">
      <c r="B5" s="461" t="s">
        <v>133</v>
      </c>
      <c r="C5" s="463" t="s">
        <v>69</v>
      </c>
      <c r="D5" s="463" t="s">
        <v>488</v>
      </c>
      <c r="E5" s="463"/>
      <c r="F5" s="463" t="s">
        <v>591</v>
      </c>
      <c r="G5" s="463"/>
      <c r="H5" s="463" t="s">
        <v>601</v>
      </c>
      <c r="I5" s="463"/>
      <c r="J5" s="463" t="s">
        <v>1</v>
      </c>
      <c r="K5" s="463"/>
    </row>
    <row r="6" spans="2:20" ht="15.75" customHeight="1" x14ac:dyDescent="0.25">
      <c r="B6" s="461"/>
      <c r="C6" s="463"/>
      <c r="D6" s="124" t="s">
        <v>2</v>
      </c>
      <c r="E6" s="124" t="s">
        <v>26</v>
      </c>
      <c r="F6" s="124" t="s">
        <v>2</v>
      </c>
      <c r="G6" s="124" t="s">
        <v>26</v>
      </c>
      <c r="H6" s="124" t="s">
        <v>2</v>
      </c>
      <c r="I6" s="124" t="s">
        <v>26</v>
      </c>
      <c r="J6" s="161" t="s">
        <v>417</v>
      </c>
      <c r="K6" s="161" t="s">
        <v>418</v>
      </c>
    </row>
    <row r="7" spans="2:20" s="54" customFormat="1" ht="15.75" customHeight="1" x14ac:dyDescent="0.2">
      <c r="B7" s="125">
        <v>1</v>
      </c>
      <c r="C7" s="126">
        <v>2</v>
      </c>
      <c r="D7" s="126">
        <v>3</v>
      </c>
      <c r="E7" s="126">
        <v>4</v>
      </c>
      <c r="F7" s="126">
        <v>5</v>
      </c>
      <c r="G7" s="126">
        <v>6</v>
      </c>
      <c r="H7" s="126">
        <v>7</v>
      </c>
      <c r="I7" s="126">
        <v>8</v>
      </c>
      <c r="J7" s="126">
        <v>9</v>
      </c>
      <c r="K7" s="210">
        <v>10</v>
      </c>
    </row>
    <row r="8" spans="2:20" ht="15.75" x14ac:dyDescent="0.25">
      <c r="B8" s="138" t="s">
        <v>317</v>
      </c>
      <c r="C8" s="128" t="s">
        <v>70</v>
      </c>
      <c r="D8" s="129">
        <v>199032</v>
      </c>
      <c r="E8" s="130">
        <f>D8/D$15*100</f>
        <v>1.3047299476074543</v>
      </c>
      <c r="F8" s="129">
        <v>223252</v>
      </c>
      <c r="G8" s="130">
        <f>F8/F$15*100</f>
        <v>1.4049116782575299</v>
      </c>
      <c r="H8" s="195">
        <v>211470</v>
      </c>
      <c r="I8" s="130">
        <f>H8/H$15*100</f>
        <v>1.3484225904239233</v>
      </c>
      <c r="J8" s="131">
        <f>F8/D8*100</f>
        <v>112.16889746372442</v>
      </c>
      <c r="K8" s="131">
        <f>H8/F8*100</f>
        <v>94.722555676992812</v>
      </c>
      <c r="M8" s="19"/>
      <c r="N8" s="35"/>
      <c r="O8" s="19"/>
      <c r="P8" s="77"/>
      <c r="Q8" s="19"/>
      <c r="R8" s="77"/>
      <c r="S8" s="77"/>
      <c r="T8" s="77"/>
    </row>
    <row r="9" spans="2:20" ht="16.5" customHeight="1" x14ac:dyDescent="0.25">
      <c r="B9" s="138" t="s">
        <v>318</v>
      </c>
      <c r="C9" s="128" t="s">
        <v>443</v>
      </c>
      <c r="D9" s="129">
        <v>395157</v>
      </c>
      <c r="E9" s="130">
        <f t="shared" ref="E9:E14" si="0">D9/D$15*100</f>
        <v>2.5904034120479058</v>
      </c>
      <c r="F9" s="129">
        <v>406525</v>
      </c>
      <c r="G9" s="130">
        <f t="shared" ref="G9:G14" si="1">F9/F$15*100</f>
        <v>2.5582378657465212</v>
      </c>
      <c r="H9" s="195">
        <v>400009</v>
      </c>
      <c r="I9" s="130">
        <f t="shared" ref="I9:I14" si="2">H9/H$15*100</f>
        <v>2.5506273796419494</v>
      </c>
      <c r="J9" s="131">
        <f t="shared" ref="J9:J15" si="3">F9/D9*100</f>
        <v>102.87683123416768</v>
      </c>
      <c r="K9" s="131">
        <f t="shared" ref="K9:K14" si="4">H9/F9*100</f>
        <v>98.397146546952825</v>
      </c>
      <c r="M9" s="19"/>
      <c r="N9" s="35"/>
      <c r="O9" s="19"/>
      <c r="P9" s="77"/>
      <c r="Q9" s="19"/>
      <c r="R9" s="77"/>
      <c r="S9" s="77"/>
      <c r="T9" s="77"/>
    </row>
    <row r="10" spans="2:20" ht="16.5" customHeight="1" x14ac:dyDescent="0.25">
      <c r="B10" s="138" t="s">
        <v>442</v>
      </c>
      <c r="C10" s="128" t="s">
        <v>444</v>
      </c>
      <c r="D10" s="129">
        <v>6500322</v>
      </c>
      <c r="E10" s="130">
        <f t="shared" si="0"/>
        <v>42.612066313414843</v>
      </c>
      <c r="F10" s="129">
        <v>6616260</v>
      </c>
      <c r="G10" s="130">
        <f t="shared" si="1"/>
        <v>41.635734239281909</v>
      </c>
      <c r="H10" s="195">
        <v>6734849</v>
      </c>
      <c r="I10" s="130">
        <f t="shared" si="2"/>
        <v>42.94425939704908</v>
      </c>
      <c r="J10" s="131">
        <f t="shared" si="3"/>
        <v>101.78357318299001</v>
      </c>
      <c r="K10" s="131">
        <f t="shared" si="4"/>
        <v>101.79238723992103</v>
      </c>
      <c r="M10" s="19"/>
      <c r="N10" s="35"/>
      <c r="O10" s="19"/>
      <c r="P10" s="77"/>
      <c r="Q10" s="19"/>
      <c r="R10" s="77"/>
      <c r="S10" s="77"/>
      <c r="T10" s="77"/>
    </row>
    <row r="11" spans="2:20" ht="15.75" x14ac:dyDescent="0.25">
      <c r="B11" s="138" t="s">
        <v>320</v>
      </c>
      <c r="C11" s="128" t="s">
        <v>73</v>
      </c>
      <c r="D11" s="129">
        <v>772554</v>
      </c>
      <c r="E11" s="130">
        <f t="shared" si="0"/>
        <v>5.064383314964072</v>
      </c>
      <c r="F11" s="129">
        <v>917784</v>
      </c>
      <c r="G11" s="130">
        <f t="shared" si="1"/>
        <v>5.7755606208137387</v>
      </c>
      <c r="H11" s="195">
        <v>562701</v>
      </c>
      <c r="I11" s="130">
        <f t="shared" si="2"/>
        <v>3.5880207124137322</v>
      </c>
      <c r="J11" s="131">
        <f t="shared" si="3"/>
        <v>118.79868591710094</v>
      </c>
      <c r="K11" s="131">
        <f>H11/F11*100</f>
        <v>61.310831306712686</v>
      </c>
      <c r="M11" s="19"/>
      <c r="N11" s="35"/>
      <c r="O11" s="35"/>
      <c r="P11" s="77"/>
      <c r="Q11" s="19"/>
      <c r="R11" s="77"/>
      <c r="S11" s="77"/>
      <c r="T11" s="77"/>
    </row>
    <row r="12" spans="2:20" ht="15.75" x14ac:dyDescent="0.25">
      <c r="B12" s="138" t="s">
        <v>321</v>
      </c>
      <c r="C12" s="128" t="s">
        <v>445</v>
      </c>
      <c r="D12" s="129">
        <v>83921</v>
      </c>
      <c r="E12" s="130">
        <f t="shared" si="0"/>
        <v>0.55013385753630151</v>
      </c>
      <c r="F12" s="129">
        <v>91038</v>
      </c>
      <c r="G12" s="130">
        <f t="shared" si="1"/>
        <v>0.57289676851812754</v>
      </c>
      <c r="H12" s="195">
        <v>86078</v>
      </c>
      <c r="I12" s="130">
        <f t="shared" si="2"/>
        <v>0.54886990938908808</v>
      </c>
      <c r="J12" s="131">
        <f t="shared" si="3"/>
        <v>108.48059484515198</v>
      </c>
      <c r="K12" s="131">
        <f t="shared" si="4"/>
        <v>94.551725653024008</v>
      </c>
      <c r="M12" s="19"/>
      <c r="N12" s="35"/>
      <c r="O12" s="19"/>
      <c r="P12" s="77"/>
      <c r="Q12" s="19"/>
      <c r="R12" s="77"/>
      <c r="S12" s="77"/>
      <c r="T12" s="77"/>
    </row>
    <row r="13" spans="2:20" ht="15.75" x14ac:dyDescent="0.25">
      <c r="B13" s="138" t="s">
        <v>322</v>
      </c>
      <c r="C13" s="128" t="s">
        <v>147</v>
      </c>
      <c r="D13" s="129">
        <v>7281540</v>
      </c>
      <c r="E13" s="130">
        <f t="shared" si="0"/>
        <v>47.733245421347235</v>
      </c>
      <c r="F13" s="129">
        <v>7613327</v>
      </c>
      <c r="G13" s="130">
        <f t="shared" si="1"/>
        <v>47.910218106415023</v>
      </c>
      <c r="H13" s="195">
        <v>7666545</v>
      </c>
      <c r="I13" s="130">
        <f t="shared" si="2"/>
        <v>48.885149044789223</v>
      </c>
      <c r="J13" s="131">
        <f t="shared" si="3"/>
        <v>104.55654985071838</v>
      </c>
      <c r="K13" s="131">
        <f t="shared" si="4"/>
        <v>100.69901108937</v>
      </c>
      <c r="M13" s="19"/>
      <c r="N13" s="35"/>
      <c r="O13" s="19"/>
      <c r="P13" s="77"/>
      <c r="Q13" s="19"/>
      <c r="R13" s="77"/>
      <c r="S13" s="77"/>
      <c r="T13" s="77"/>
    </row>
    <row r="14" spans="2:20" ht="15.75" x14ac:dyDescent="0.25">
      <c r="B14" s="138" t="s">
        <v>323</v>
      </c>
      <c r="C14" s="128" t="s">
        <v>75</v>
      </c>
      <c r="D14" s="129">
        <v>22125</v>
      </c>
      <c r="E14" s="130">
        <f t="shared" si="0"/>
        <v>0.14503773308219245</v>
      </c>
      <c r="F14" s="129">
        <v>22635</v>
      </c>
      <c r="G14" s="130">
        <f t="shared" si="1"/>
        <v>0.14244072096715457</v>
      </c>
      <c r="H14" s="195">
        <v>21117</v>
      </c>
      <c r="I14" s="130">
        <f t="shared" si="2"/>
        <v>0.13465096629300602</v>
      </c>
      <c r="J14" s="131">
        <f t="shared" si="3"/>
        <v>102.30508474576271</v>
      </c>
      <c r="K14" s="131">
        <f t="shared" si="4"/>
        <v>93.293571901921808</v>
      </c>
      <c r="M14" s="19"/>
      <c r="N14" s="35"/>
      <c r="O14" s="19"/>
      <c r="P14" s="77"/>
      <c r="Q14" s="19"/>
      <c r="R14" s="19"/>
      <c r="S14" s="77"/>
      <c r="T14" s="77"/>
    </row>
    <row r="15" spans="2:20" ht="15.75" x14ac:dyDescent="0.25">
      <c r="B15" s="463" t="s">
        <v>18</v>
      </c>
      <c r="C15" s="463"/>
      <c r="D15" s="132">
        <f t="shared" ref="D15:I15" si="5">SUM(D8:D14)</f>
        <v>15254651</v>
      </c>
      <c r="E15" s="133">
        <f t="shared" si="5"/>
        <v>100.00000000000001</v>
      </c>
      <c r="F15" s="132">
        <f t="shared" si="5"/>
        <v>15890821</v>
      </c>
      <c r="G15" s="133">
        <f t="shared" si="5"/>
        <v>100.00000000000001</v>
      </c>
      <c r="H15" s="132">
        <f t="shared" si="5"/>
        <v>15682769</v>
      </c>
      <c r="I15" s="133">
        <f t="shared" si="5"/>
        <v>100</v>
      </c>
      <c r="J15" s="133">
        <f t="shared" si="3"/>
        <v>104.17033467366772</v>
      </c>
      <c r="K15" s="374">
        <f>H15/F15*100</f>
        <v>98.690741025904202</v>
      </c>
      <c r="M15" s="19"/>
      <c r="N15" s="35"/>
      <c r="O15" s="35"/>
      <c r="P15" s="77"/>
      <c r="Q15" s="19"/>
      <c r="R15" s="77"/>
      <c r="S15" s="77"/>
      <c r="T15" s="77"/>
    </row>
    <row r="16" spans="2:20" x14ac:dyDescent="0.25">
      <c r="M16" s="19"/>
      <c r="N16" s="19"/>
    </row>
    <row r="17" spans="6:13" x14ac:dyDescent="0.25">
      <c r="F17" s="19"/>
      <c r="H17" s="19"/>
      <c r="M17" s="35"/>
    </row>
  </sheetData>
  <mergeCells count="8">
    <mergeCell ref="B4:K4"/>
    <mergeCell ref="B5:B6"/>
    <mergeCell ref="J5:K5"/>
    <mergeCell ref="B15:C15"/>
    <mergeCell ref="C5:C6"/>
    <mergeCell ref="D5:E5"/>
    <mergeCell ref="F5:G5"/>
    <mergeCell ref="H5:I5"/>
  </mergeCells>
  <pageMargins left="0.7" right="0.7" top="0.75" bottom="0.75" header="0.3" footer="0.3"/>
  <pageSetup orientation="portrait" r:id="rId1"/>
  <ignoredErrors>
    <ignoredError sqref="D15 F15 H15" formulaRange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C39B-933A-456E-99EC-9C2BCA1433B5}">
  <dimension ref="B3:P20"/>
  <sheetViews>
    <sheetView workbookViewId="0">
      <selection activeCell="D20" sqref="D20"/>
    </sheetView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  <col min="15" max="15" width="10.140625" bestFit="1" customWidth="1"/>
  </cols>
  <sheetData>
    <row r="3" spans="2:16" ht="16.5" thickBot="1" x14ac:dyDescent="0.3">
      <c r="B3" s="154"/>
      <c r="C3" s="212"/>
      <c r="D3" s="157"/>
      <c r="E3" s="157"/>
      <c r="F3" s="157"/>
      <c r="G3" s="157"/>
      <c r="H3" s="157"/>
      <c r="I3" s="157"/>
      <c r="J3" s="157"/>
      <c r="K3" s="157"/>
      <c r="L3" s="211" t="s">
        <v>337</v>
      </c>
    </row>
    <row r="4" spans="2:16" ht="24.95" customHeight="1" thickTop="1" x14ac:dyDescent="0.25">
      <c r="B4" s="465" t="s">
        <v>628</v>
      </c>
      <c r="C4" s="465"/>
      <c r="D4" s="465"/>
      <c r="E4" s="465"/>
      <c r="F4" s="465"/>
      <c r="G4" s="465"/>
      <c r="H4" s="465"/>
      <c r="I4" s="465"/>
      <c r="J4" s="465"/>
      <c r="K4" s="465"/>
      <c r="L4" s="465"/>
    </row>
    <row r="5" spans="2:16" ht="15.95" customHeight="1" x14ac:dyDescent="0.25">
      <c r="B5" s="461" t="s">
        <v>133</v>
      </c>
      <c r="C5" s="463" t="s">
        <v>69</v>
      </c>
      <c r="D5" s="463" t="s">
        <v>591</v>
      </c>
      <c r="E5" s="463"/>
      <c r="F5" s="463"/>
      <c r="G5" s="463" t="s">
        <v>601</v>
      </c>
      <c r="H5" s="463"/>
      <c r="I5" s="463"/>
      <c r="J5" s="463" t="s">
        <v>1</v>
      </c>
      <c r="K5" s="463"/>
      <c r="L5" s="463"/>
    </row>
    <row r="6" spans="2:16" ht="15.95" customHeight="1" x14ac:dyDescent="0.25">
      <c r="B6" s="461"/>
      <c r="C6" s="463"/>
      <c r="D6" s="124" t="s">
        <v>148</v>
      </c>
      <c r="E6" s="124" t="s">
        <v>150</v>
      </c>
      <c r="F6" s="463" t="s">
        <v>257</v>
      </c>
      <c r="G6" s="124" t="s">
        <v>148</v>
      </c>
      <c r="H6" s="124" t="s">
        <v>150</v>
      </c>
      <c r="I6" s="463" t="s">
        <v>257</v>
      </c>
      <c r="J6" s="475" t="s">
        <v>446</v>
      </c>
      <c r="K6" s="475" t="s">
        <v>420</v>
      </c>
      <c r="L6" s="475" t="s">
        <v>447</v>
      </c>
    </row>
    <row r="7" spans="2:16" ht="15.95" customHeight="1" x14ac:dyDescent="0.25">
      <c r="B7" s="461"/>
      <c r="C7" s="463"/>
      <c r="D7" s="124" t="s">
        <v>149</v>
      </c>
      <c r="E7" s="124" t="s">
        <v>151</v>
      </c>
      <c r="F7" s="463"/>
      <c r="G7" s="124" t="s">
        <v>149</v>
      </c>
      <c r="H7" s="124" t="s">
        <v>151</v>
      </c>
      <c r="I7" s="463"/>
      <c r="J7" s="475"/>
      <c r="K7" s="475"/>
      <c r="L7" s="475"/>
    </row>
    <row r="8" spans="2:16" x14ac:dyDescent="0.25">
      <c r="B8" s="125">
        <v>1</v>
      </c>
      <c r="C8" s="126">
        <v>2</v>
      </c>
      <c r="D8" s="126">
        <v>3</v>
      </c>
      <c r="E8" s="126">
        <v>4</v>
      </c>
      <c r="F8" s="126">
        <v>5</v>
      </c>
      <c r="G8" s="126">
        <v>6</v>
      </c>
      <c r="H8" s="126">
        <v>7</v>
      </c>
      <c r="I8" s="126">
        <v>8</v>
      </c>
      <c r="J8" s="126">
        <v>9</v>
      </c>
      <c r="K8" s="126">
        <v>10</v>
      </c>
      <c r="L8" s="126">
        <v>11</v>
      </c>
    </row>
    <row r="9" spans="2:16" ht="15.95" customHeight="1" x14ac:dyDescent="0.25">
      <c r="B9" s="138" t="s">
        <v>317</v>
      </c>
      <c r="C9" s="128" t="s">
        <v>70</v>
      </c>
      <c r="D9" s="129">
        <v>4481</v>
      </c>
      <c r="E9" s="129">
        <v>218670</v>
      </c>
      <c r="F9" s="129">
        <v>101</v>
      </c>
      <c r="G9" s="129">
        <v>1902</v>
      </c>
      <c r="H9" s="129">
        <v>209442</v>
      </c>
      <c r="I9" s="129">
        <v>126</v>
      </c>
      <c r="J9" s="134">
        <f>G9/D9*100</f>
        <v>42.445882615487612</v>
      </c>
      <c r="K9" s="134">
        <f>H9/E9*100</f>
        <v>95.779942378927146</v>
      </c>
      <c r="L9" s="134">
        <f>I9/F9*100</f>
        <v>124.75247524752476</v>
      </c>
      <c r="N9" s="19"/>
      <c r="O9" s="19"/>
      <c r="P9" s="77"/>
    </row>
    <row r="10" spans="2:16" ht="15.95" customHeight="1" x14ac:dyDescent="0.25">
      <c r="B10" s="138" t="s">
        <v>318</v>
      </c>
      <c r="C10" s="128" t="s">
        <v>71</v>
      </c>
      <c r="D10" s="129">
        <v>53308</v>
      </c>
      <c r="E10" s="129">
        <v>349648</v>
      </c>
      <c r="F10" s="129">
        <v>3569</v>
      </c>
      <c r="G10" s="129">
        <v>47740</v>
      </c>
      <c r="H10" s="129">
        <v>350954</v>
      </c>
      <c r="I10" s="129">
        <v>1315</v>
      </c>
      <c r="J10" s="134">
        <f t="shared" ref="J10:J16" si="0">G10/D10*100</f>
        <v>89.555038643355587</v>
      </c>
      <c r="K10" s="134">
        <f t="shared" ref="K10:K16" si="1">H10/E10*100</f>
        <v>100.37351851004439</v>
      </c>
      <c r="L10" s="134">
        <f t="shared" ref="L10:L16" si="2">I10/F10*100</f>
        <v>36.845054637153261</v>
      </c>
      <c r="N10" s="19"/>
      <c r="O10" s="19"/>
      <c r="P10" s="19"/>
    </row>
    <row r="11" spans="2:16" ht="15.95" customHeight="1" x14ac:dyDescent="0.25">
      <c r="B11" s="138" t="s">
        <v>319</v>
      </c>
      <c r="C11" s="128" t="s">
        <v>152</v>
      </c>
      <c r="D11" s="129">
        <v>2305243</v>
      </c>
      <c r="E11" s="129">
        <v>3836967</v>
      </c>
      <c r="F11" s="129">
        <v>474050</v>
      </c>
      <c r="G11" s="129">
        <v>2441187</v>
      </c>
      <c r="H11" s="129">
        <v>3847415</v>
      </c>
      <c r="I11" s="129">
        <v>446247</v>
      </c>
      <c r="J11" s="134">
        <f t="shared" si="0"/>
        <v>105.89716572179158</v>
      </c>
      <c r="K11" s="134">
        <f t="shared" si="1"/>
        <v>100.27229840652787</v>
      </c>
      <c r="L11" s="134">
        <f t="shared" si="2"/>
        <v>94.135006855816897</v>
      </c>
      <c r="N11" s="19"/>
      <c r="O11" s="19"/>
      <c r="P11" s="19"/>
    </row>
    <row r="12" spans="2:16" ht="15.95" customHeight="1" x14ac:dyDescent="0.25">
      <c r="B12" s="138" t="s">
        <v>320</v>
      </c>
      <c r="C12" s="128" t="s">
        <v>73</v>
      </c>
      <c r="D12" s="129">
        <v>917783</v>
      </c>
      <c r="E12" s="129">
        <v>0</v>
      </c>
      <c r="F12" s="129">
        <v>1</v>
      </c>
      <c r="G12" s="129">
        <v>562698</v>
      </c>
      <c r="H12" s="129">
        <v>0</v>
      </c>
      <c r="I12" s="129">
        <v>3</v>
      </c>
      <c r="J12" s="134">
        <f t="shared" si="0"/>
        <v>61.310571235248425</v>
      </c>
      <c r="K12" s="134" t="s">
        <v>110</v>
      </c>
      <c r="L12" s="134">
        <f t="shared" si="2"/>
        <v>300</v>
      </c>
      <c r="N12" s="19"/>
      <c r="O12" s="77"/>
      <c r="P12" s="77"/>
    </row>
    <row r="13" spans="2:16" ht="15.95" customHeight="1" x14ac:dyDescent="0.25">
      <c r="B13" s="138" t="s">
        <v>321</v>
      </c>
      <c r="C13" s="128" t="s">
        <v>153</v>
      </c>
      <c r="D13" s="129">
        <v>32401</v>
      </c>
      <c r="E13" s="129">
        <v>58615</v>
      </c>
      <c r="F13" s="129">
        <v>22</v>
      </c>
      <c r="G13" s="129">
        <v>29133</v>
      </c>
      <c r="H13" s="129">
        <v>56939</v>
      </c>
      <c r="I13" s="129">
        <v>6</v>
      </c>
      <c r="J13" s="134">
        <f t="shared" si="0"/>
        <v>89.913891546557196</v>
      </c>
      <c r="K13" s="134">
        <f t="shared" si="1"/>
        <v>97.140663652648641</v>
      </c>
      <c r="L13" s="134">
        <f t="shared" si="2"/>
        <v>27.27272727272727</v>
      </c>
      <c r="N13" s="19"/>
      <c r="O13" s="19"/>
      <c r="P13" s="77"/>
    </row>
    <row r="14" spans="2:16" ht="15.95" customHeight="1" x14ac:dyDescent="0.25">
      <c r="B14" s="138" t="s">
        <v>322</v>
      </c>
      <c r="C14" s="128" t="s">
        <v>147</v>
      </c>
      <c r="D14" s="129">
        <v>389772</v>
      </c>
      <c r="E14" s="129">
        <v>6977461</v>
      </c>
      <c r="F14" s="195">
        <v>246094</v>
      </c>
      <c r="G14" s="129">
        <v>388324</v>
      </c>
      <c r="H14" s="129">
        <v>7053063</v>
      </c>
      <c r="I14" s="195">
        <v>225158</v>
      </c>
      <c r="J14" s="134">
        <f t="shared" si="0"/>
        <v>99.628500764549528</v>
      </c>
      <c r="K14" s="134">
        <f t="shared" si="1"/>
        <v>101.08351734248318</v>
      </c>
      <c r="L14" s="134">
        <f t="shared" si="2"/>
        <v>91.492681658228165</v>
      </c>
      <c r="N14" s="19"/>
      <c r="O14" s="19"/>
      <c r="P14" s="19"/>
    </row>
    <row r="15" spans="2:16" ht="15.95" customHeight="1" x14ac:dyDescent="0.25">
      <c r="B15" s="138" t="s">
        <v>323</v>
      </c>
      <c r="C15" s="128" t="s">
        <v>75</v>
      </c>
      <c r="D15" s="129">
        <v>6412</v>
      </c>
      <c r="E15" s="129">
        <v>15835</v>
      </c>
      <c r="F15" s="129">
        <v>388</v>
      </c>
      <c r="G15" s="129">
        <v>6689</v>
      </c>
      <c r="H15" s="129">
        <v>14069</v>
      </c>
      <c r="I15" s="129">
        <v>359</v>
      </c>
      <c r="J15" s="134">
        <f t="shared" si="0"/>
        <v>104.32002495321274</v>
      </c>
      <c r="K15" s="134">
        <f t="shared" si="1"/>
        <v>88.847489737922331</v>
      </c>
      <c r="L15" s="134">
        <f t="shared" si="2"/>
        <v>92.525773195876297</v>
      </c>
      <c r="N15" s="19"/>
      <c r="O15" s="19"/>
      <c r="P15" s="77"/>
    </row>
    <row r="16" spans="2:16" ht="20.100000000000001" customHeight="1" x14ac:dyDescent="0.25">
      <c r="B16" s="463" t="s">
        <v>18</v>
      </c>
      <c r="C16" s="463"/>
      <c r="D16" s="132">
        <f>SUM(D9:D15)</f>
        <v>3709400</v>
      </c>
      <c r="E16" s="132">
        <f>SUM(E9:E15)</f>
        <v>11457196</v>
      </c>
      <c r="F16" s="132">
        <f>SUM(F9:F15)</f>
        <v>724225</v>
      </c>
      <c r="G16" s="132">
        <f>SUM(G9:G15)</f>
        <v>3477673</v>
      </c>
      <c r="H16" s="132">
        <f t="shared" ref="H16:I16" si="3">SUM(H9:H15)</f>
        <v>11531882</v>
      </c>
      <c r="I16" s="132">
        <f t="shared" si="3"/>
        <v>673214</v>
      </c>
      <c r="J16" s="148">
        <f t="shared" si="0"/>
        <v>93.752978918423466</v>
      </c>
      <c r="K16" s="148">
        <f t="shared" si="1"/>
        <v>100.65186979431967</v>
      </c>
      <c r="L16" s="148">
        <f t="shared" si="2"/>
        <v>92.956470710069382</v>
      </c>
      <c r="N16" s="19"/>
      <c r="O16" s="19"/>
      <c r="P16" s="19"/>
    </row>
    <row r="17" spans="3:12" ht="15.75" x14ac:dyDescent="0.25">
      <c r="C17" s="6"/>
      <c r="D17" s="6"/>
      <c r="E17" s="6"/>
      <c r="F17" s="6"/>
      <c r="G17" s="6"/>
      <c r="H17" s="6"/>
      <c r="I17" s="6"/>
      <c r="J17" s="6"/>
      <c r="K17" s="6"/>
      <c r="L17" s="15"/>
    </row>
    <row r="18" spans="3:12" x14ac:dyDescent="0.25">
      <c r="D18" s="19"/>
      <c r="E18" s="19"/>
      <c r="F18" s="19"/>
      <c r="G18" s="19"/>
      <c r="H18" s="19"/>
      <c r="I18" s="19"/>
      <c r="J18" s="72"/>
      <c r="K18" s="72"/>
      <c r="L18" s="72"/>
    </row>
    <row r="19" spans="3:12" x14ac:dyDescent="0.25">
      <c r="D19" s="35"/>
      <c r="E19" s="35"/>
      <c r="F19" s="35"/>
      <c r="G19" s="35"/>
      <c r="H19" s="35"/>
      <c r="I19" s="35"/>
      <c r="J19" s="77"/>
      <c r="K19" s="77"/>
      <c r="L19" s="77"/>
    </row>
    <row r="20" spans="3:12" x14ac:dyDescent="0.25">
      <c r="D20" s="77"/>
      <c r="E20" s="77"/>
      <c r="F20" s="77"/>
      <c r="G20" s="77"/>
      <c r="H20" s="77"/>
      <c r="I20" s="77"/>
      <c r="J20" s="77"/>
      <c r="K20" s="77"/>
      <c r="L20" s="77"/>
    </row>
  </sheetData>
  <mergeCells count="12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</mergeCells>
  <pageMargins left="0.7" right="0.7" top="0.75" bottom="0.75" header="0.3" footer="0.3"/>
  <pageSetup orientation="portrait" r:id="rId1"/>
  <ignoredErrors>
    <ignoredError sqref="F16:I16 D16:E16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8C68-50A7-4368-AFAD-955D0016290E}">
  <sheetPr>
    <pageSetUpPr fitToPage="1"/>
  </sheetPr>
  <dimension ref="B3:W24"/>
  <sheetViews>
    <sheetView workbookViewId="0">
      <selection activeCell="D25" sqref="D25"/>
    </sheetView>
  </sheetViews>
  <sheetFormatPr defaultRowHeight="15" x14ac:dyDescent="0.25"/>
  <cols>
    <col min="2" max="2" width="8.140625" customWidth="1"/>
    <col min="3" max="3" width="27" customWidth="1"/>
    <col min="4" max="4" width="12" customWidth="1"/>
    <col min="5" max="5" width="11" customWidth="1"/>
    <col min="7" max="7" width="12.140625" customWidth="1"/>
    <col min="8" max="8" width="12.28515625" customWidth="1"/>
    <col min="10" max="10" width="12.42578125" customWidth="1"/>
    <col min="11" max="11" width="11.7109375" customWidth="1"/>
    <col min="14" max="14" width="11.7109375" style="59" bestFit="1" customWidth="1"/>
    <col min="15" max="15" width="10.85546875" customWidth="1"/>
    <col min="17" max="17" width="10.140625" bestFit="1" customWidth="1"/>
  </cols>
  <sheetData>
    <row r="3" spans="2:23" ht="16.5" thickBot="1" x14ac:dyDescent="0.3">
      <c r="B3" s="154"/>
      <c r="C3" s="79"/>
      <c r="D3" s="101"/>
      <c r="E3" s="101"/>
      <c r="F3" s="101"/>
      <c r="G3" s="101"/>
      <c r="H3" s="101"/>
      <c r="I3" s="101"/>
      <c r="J3" s="101"/>
      <c r="K3" s="101"/>
      <c r="L3" s="208" t="s">
        <v>333</v>
      </c>
    </row>
    <row r="4" spans="2:23" ht="24.95" customHeight="1" thickTop="1" x14ac:dyDescent="0.25">
      <c r="B4" s="465" t="s">
        <v>629</v>
      </c>
      <c r="C4" s="465"/>
      <c r="D4" s="465"/>
      <c r="E4" s="465"/>
      <c r="F4" s="465"/>
      <c r="G4" s="465"/>
      <c r="H4" s="465"/>
      <c r="I4" s="465"/>
      <c r="J4" s="465"/>
      <c r="K4" s="465"/>
      <c r="L4" s="465"/>
    </row>
    <row r="5" spans="2:23" ht="15.75" x14ac:dyDescent="0.25">
      <c r="B5" s="476" t="s">
        <v>133</v>
      </c>
      <c r="C5" s="463" t="s">
        <v>86</v>
      </c>
      <c r="D5" s="471" t="s">
        <v>488</v>
      </c>
      <c r="E5" s="471"/>
      <c r="F5" s="471"/>
      <c r="G5" s="463" t="s">
        <v>591</v>
      </c>
      <c r="H5" s="463"/>
      <c r="I5" s="463"/>
      <c r="J5" s="463" t="s">
        <v>601</v>
      </c>
      <c r="K5" s="463"/>
      <c r="L5" s="463"/>
    </row>
    <row r="6" spans="2:23" ht="15.75" x14ac:dyDescent="0.25">
      <c r="B6" s="476"/>
      <c r="C6" s="463"/>
      <c r="D6" s="124" t="s">
        <v>2</v>
      </c>
      <c r="E6" s="124" t="s">
        <v>381</v>
      </c>
      <c r="F6" s="124" t="s">
        <v>382</v>
      </c>
      <c r="G6" s="124" t="s">
        <v>2</v>
      </c>
      <c r="H6" s="124" t="s">
        <v>381</v>
      </c>
      <c r="I6" s="124" t="s">
        <v>382</v>
      </c>
      <c r="J6" s="124" t="s">
        <v>2</v>
      </c>
      <c r="K6" s="124" t="s">
        <v>381</v>
      </c>
      <c r="L6" s="124" t="s">
        <v>382</v>
      </c>
    </row>
    <row r="7" spans="2:23" s="53" customFormat="1" ht="12.75" x14ac:dyDescent="0.2">
      <c r="B7" s="125">
        <v>1</v>
      </c>
      <c r="C7" s="126">
        <v>2</v>
      </c>
      <c r="D7" s="126">
        <v>3</v>
      </c>
      <c r="E7" s="126">
        <v>4</v>
      </c>
      <c r="F7" s="126">
        <v>5</v>
      </c>
      <c r="G7" s="126">
        <v>6</v>
      </c>
      <c r="H7" s="126">
        <v>7</v>
      </c>
      <c r="I7" s="126">
        <v>8</v>
      </c>
      <c r="J7" s="126">
        <v>9</v>
      </c>
      <c r="K7" s="126">
        <v>10</v>
      </c>
      <c r="L7" s="126">
        <v>11</v>
      </c>
      <c r="N7" s="60"/>
    </row>
    <row r="8" spans="2:23" ht="16.5" customHeight="1" x14ac:dyDescent="0.25">
      <c r="B8" s="215"/>
      <c r="C8" s="165" t="s">
        <v>448</v>
      </c>
      <c r="D8" s="163"/>
      <c r="E8" s="163"/>
      <c r="F8" s="163"/>
      <c r="G8" s="163"/>
      <c r="H8" s="163"/>
      <c r="I8" s="163"/>
      <c r="J8" s="163"/>
      <c r="K8" s="163"/>
      <c r="L8" s="163"/>
    </row>
    <row r="9" spans="2:23" ht="23.1" customHeight="1" x14ac:dyDescent="0.25">
      <c r="B9" s="143" t="s">
        <v>317</v>
      </c>
      <c r="C9" s="122" t="s">
        <v>383</v>
      </c>
      <c r="D9" s="129">
        <v>6272170</v>
      </c>
      <c r="E9" s="129">
        <v>78817</v>
      </c>
      <c r="F9" s="130">
        <f>E9/D9*100</f>
        <v>1.2566145369146564</v>
      </c>
      <c r="G9" s="129">
        <v>6770320</v>
      </c>
      <c r="H9" s="129">
        <v>66945</v>
      </c>
      <c r="I9" s="130">
        <f>H9/G9*100</f>
        <v>0.98880112018338873</v>
      </c>
      <c r="J9" s="129">
        <v>6517787</v>
      </c>
      <c r="K9" s="129">
        <v>74698</v>
      </c>
      <c r="L9" s="130">
        <f>K9/J9*100</f>
        <v>1.1460638403801782</v>
      </c>
      <c r="N9" s="19"/>
      <c r="O9" s="19"/>
      <c r="P9" s="77"/>
      <c r="Q9" s="19"/>
      <c r="R9" s="19"/>
      <c r="S9" s="77"/>
      <c r="T9" s="77"/>
      <c r="U9" s="77"/>
      <c r="V9" s="77"/>
      <c r="W9" s="77"/>
    </row>
    <row r="10" spans="2:23" ht="23.1" customHeight="1" x14ac:dyDescent="0.25">
      <c r="B10" s="143" t="s">
        <v>318</v>
      </c>
      <c r="C10" s="122" t="s">
        <v>384</v>
      </c>
      <c r="D10" s="129">
        <v>1157194</v>
      </c>
      <c r="E10" s="129">
        <v>141218</v>
      </c>
      <c r="F10" s="130">
        <f t="shared" ref="F10:F11" si="0">E10/D10*100</f>
        <v>12.203485327438614</v>
      </c>
      <c r="G10" s="129">
        <v>925089</v>
      </c>
      <c r="H10" s="129">
        <v>116184</v>
      </c>
      <c r="I10" s="130">
        <f t="shared" ref="I10:I21" si="1">H10/G10*100</f>
        <v>12.559224031417518</v>
      </c>
      <c r="J10" s="129">
        <v>954463</v>
      </c>
      <c r="K10" s="129">
        <v>114492</v>
      </c>
      <c r="L10" s="130">
        <f t="shared" ref="L10:L22" si="2">K10/J10*100</f>
        <v>11.995436177201212</v>
      </c>
      <c r="N10" s="35"/>
      <c r="O10" s="19"/>
      <c r="P10" s="77"/>
      <c r="Q10" s="19"/>
      <c r="R10" s="19"/>
      <c r="S10" s="77"/>
      <c r="T10" s="77"/>
      <c r="U10" s="77"/>
      <c r="V10" s="77"/>
      <c r="W10" s="77"/>
    </row>
    <row r="11" spans="2:23" ht="23.1" customHeight="1" x14ac:dyDescent="0.25">
      <c r="B11" s="143" t="s">
        <v>319</v>
      </c>
      <c r="C11" s="122" t="s">
        <v>385</v>
      </c>
      <c r="D11" s="129">
        <v>543747</v>
      </c>
      <c r="E11" s="129">
        <v>421893</v>
      </c>
      <c r="F11" s="130">
        <f t="shared" si="0"/>
        <v>77.589945323836275</v>
      </c>
      <c r="G11" s="129">
        <v>582085</v>
      </c>
      <c r="H11" s="129">
        <v>435691</v>
      </c>
      <c r="I11" s="130">
        <f t="shared" si="1"/>
        <v>74.850064853071288</v>
      </c>
      <c r="J11" s="129">
        <v>543974</v>
      </c>
      <c r="K11" s="129">
        <v>407468</v>
      </c>
      <c r="L11" s="130">
        <f t="shared" si="2"/>
        <v>74.905785938298521</v>
      </c>
      <c r="N11" s="35"/>
      <c r="O11" s="37"/>
      <c r="P11" s="77"/>
      <c r="Q11" s="19"/>
      <c r="R11" s="19"/>
      <c r="S11" s="77"/>
      <c r="T11" s="77"/>
      <c r="U11" s="77"/>
      <c r="V11" s="77"/>
      <c r="W11" s="77"/>
    </row>
    <row r="12" spans="2:23" ht="23.1" customHeight="1" x14ac:dyDescent="0.25">
      <c r="B12" s="459" t="s">
        <v>450</v>
      </c>
      <c r="C12" s="459"/>
      <c r="D12" s="132">
        <f>SUM(D9:D11)</f>
        <v>7973111</v>
      </c>
      <c r="E12" s="132">
        <f>SUM(E9:E11)</f>
        <v>641928</v>
      </c>
      <c r="F12" s="207">
        <f>E12/D12*100</f>
        <v>8.0511609583762223</v>
      </c>
      <c r="G12" s="132">
        <f>SUM(G9:G11)</f>
        <v>8277494</v>
      </c>
      <c r="H12" s="132">
        <f>SUM(H9:H11)</f>
        <v>618820</v>
      </c>
      <c r="I12" s="207">
        <f t="shared" si="1"/>
        <v>7.4759341414200957</v>
      </c>
      <c r="J12" s="132">
        <f>SUM(J9:J11)</f>
        <v>8016224</v>
      </c>
      <c r="K12" s="132">
        <f>SUM(K9:K11)</f>
        <v>596658</v>
      </c>
      <c r="L12" s="207">
        <f t="shared" si="2"/>
        <v>7.4431303316873381</v>
      </c>
      <c r="N12" s="35"/>
      <c r="O12" s="37"/>
      <c r="P12" s="77"/>
      <c r="Q12" s="19"/>
      <c r="R12" s="19"/>
      <c r="S12" s="77"/>
      <c r="T12" s="77"/>
      <c r="U12" s="77"/>
      <c r="V12" s="77"/>
      <c r="W12" s="77"/>
    </row>
    <row r="13" spans="2:23" ht="19.5" customHeight="1" x14ac:dyDescent="0.25">
      <c r="B13" s="216"/>
      <c r="C13" s="217" t="s">
        <v>449</v>
      </c>
      <c r="D13" s="179"/>
      <c r="E13" s="179"/>
      <c r="F13" s="130"/>
      <c r="G13" s="179"/>
      <c r="H13" s="179"/>
      <c r="I13" s="130"/>
      <c r="J13" s="179"/>
      <c r="K13" s="179"/>
      <c r="L13" s="130"/>
      <c r="N13" s="19"/>
      <c r="O13" s="37"/>
      <c r="P13" s="77"/>
      <c r="Q13" s="77"/>
      <c r="R13" s="77"/>
      <c r="S13" s="77"/>
      <c r="T13" s="77"/>
      <c r="U13" s="77"/>
    </row>
    <row r="14" spans="2:23" ht="23.1" customHeight="1" x14ac:dyDescent="0.25">
      <c r="B14" s="143" t="s">
        <v>320</v>
      </c>
      <c r="C14" s="122" t="s">
        <v>383</v>
      </c>
      <c r="D14" s="129">
        <v>6395495</v>
      </c>
      <c r="E14" s="129">
        <v>84591</v>
      </c>
      <c r="F14" s="130">
        <f>E14/D14*100</f>
        <v>1.3226654074469606</v>
      </c>
      <c r="G14" s="129">
        <v>6748669</v>
      </c>
      <c r="H14" s="129">
        <v>82526</v>
      </c>
      <c r="I14" s="130">
        <f t="shared" si="1"/>
        <v>1.2228485350222391</v>
      </c>
      <c r="J14" s="129">
        <v>6721595</v>
      </c>
      <c r="K14" s="129">
        <v>80507</v>
      </c>
      <c r="L14" s="130">
        <f t="shared" si="2"/>
        <v>1.1977365491375187</v>
      </c>
      <c r="N14" s="412"/>
      <c r="O14" s="412"/>
      <c r="P14" s="414"/>
      <c r="Q14" s="412"/>
      <c r="R14" s="412"/>
      <c r="S14" s="414"/>
      <c r="T14" s="412"/>
      <c r="U14" s="412"/>
      <c r="V14" s="414"/>
      <c r="W14" s="61"/>
    </row>
    <row r="15" spans="2:23" ht="23.1" customHeight="1" x14ac:dyDescent="0.25">
      <c r="B15" s="143" t="s">
        <v>321</v>
      </c>
      <c r="C15" s="122" t="s">
        <v>384</v>
      </c>
      <c r="D15" s="129">
        <v>446971</v>
      </c>
      <c r="E15" s="129">
        <v>58801</v>
      </c>
      <c r="F15" s="130">
        <f t="shared" ref="F15:F17" si="3">E15/D15*100</f>
        <v>13.155439614650616</v>
      </c>
      <c r="G15" s="129">
        <v>425538</v>
      </c>
      <c r="H15" s="129">
        <v>43166</v>
      </c>
      <c r="I15" s="130">
        <f t="shared" si="1"/>
        <v>10.143864942731319</v>
      </c>
      <c r="J15" s="129">
        <v>540060</v>
      </c>
      <c r="K15" s="183">
        <v>58207</v>
      </c>
      <c r="L15" s="130">
        <f t="shared" si="2"/>
        <v>10.777876532237158</v>
      </c>
      <c r="N15" s="412"/>
      <c r="O15" s="415"/>
      <c r="P15" s="416"/>
      <c r="Q15" s="415"/>
      <c r="R15" s="415"/>
      <c r="S15" s="416"/>
      <c r="T15" s="415"/>
      <c r="U15" s="415"/>
      <c r="V15" s="416"/>
      <c r="W15" s="61"/>
    </row>
    <row r="16" spans="2:23" ht="23.1" customHeight="1" x14ac:dyDescent="0.25">
      <c r="B16" s="143" t="s">
        <v>322</v>
      </c>
      <c r="C16" s="122" t="s">
        <v>385</v>
      </c>
      <c r="D16" s="129">
        <v>439074</v>
      </c>
      <c r="E16" s="129">
        <v>341856</v>
      </c>
      <c r="F16" s="130">
        <f t="shared" si="3"/>
        <v>77.858402000573932</v>
      </c>
      <c r="G16" s="129">
        <v>439120</v>
      </c>
      <c r="H16" s="129">
        <v>355436</v>
      </c>
      <c r="I16" s="130">
        <f t="shared" si="1"/>
        <v>80.942794680269628</v>
      </c>
      <c r="J16" s="129">
        <v>404890</v>
      </c>
      <c r="K16" s="129">
        <v>321103</v>
      </c>
      <c r="L16" s="130">
        <f t="shared" si="2"/>
        <v>79.306231322087484</v>
      </c>
      <c r="N16" s="452"/>
      <c r="O16" s="450"/>
      <c r="P16" s="416"/>
      <c r="Q16" s="415"/>
      <c r="R16" s="415"/>
      <c r="S16" s="416"/>
      <c r="T16" s="415"/>
      <c r="U16" s="415"/>
      <c r="V16" s="416"/>
      <c r="W16" s="61"/>
    </row>
    <row r="17" spans="2:23" ht="23.1" customHeight="1" x14ac:dyDescent="0.25">
      <c r="B17" s="459" t="s">
        <v>451</v>
      </c>
      <c r="C17" s="459"/>
      <c r="D17" s="373">
        <f>SUM(D14:D16)</f>
        <v>7281540</v>
      </c>
      <c r="E17" s="373">
        <f t="shared" ref="E17" si="4">SUM(E14:E16)</f>
        <v>485248</v>
      </c>
      <c r="F17" s="207">
        <f t="shared" si="3"/>
        <v>6.664084795249356</v>
      </c>
      <c r="G17" s="373">
        <f>SUM(G14:G16)</f>
        <v>7613327</v>
      </c>
      <c r="H17" s="373">
        <f t="shared" ref="H17" si="5">SUM(H14:H16)</f>
        <v>481128</v>
      </c>
      <c r="I17" s="207">
        <f t="shared" si="1"/>
        <v>6.319549915562539</v>
      </c>
      <c r="J17" s="373">
        <f>SUM(J14:J16)</f>
        <v>7666545</v>
      </c>
      <c r="K17" s="373">
        <f>SUM(K14:K16)</f>
        <v>459817</v>
      </c>
      <c r="L17" s="207">
        <f t="shared" si="2"/>
        <v>5.9977082245000846</v>
      </c>
      <c r="N17" s="412"/>
      <c r="O17" s="452"/>
      <c r="P17" s="414"/>
      <c r="Q17" s="412"/>
      <c r="R17" s="412"/>
      <c r="S17" s="414"/>
      <c r="T17" s="412"/>
      <c r="U17" s="412"/>
      <c r="V17" s="414"/>
      <c r="W17" s="61"/>
    </row>
    <row r="18" spans="2:23" ht="16.5" customHeight="1" x14ac:dyDescent="0.25">
      <c r="B18" s="216"/>
      <c r="C18" s="218" t="s">
        <v>452</v>
      </c>
      <c r="D18" s="179"/>
      <c r="E18" s="179"/>
      <c r="F18" s="219"/>
      <c r="G18" s="179"/>
      <c r="H18" s="179"/>
      <c r="I18" s="130"/>
      <c r="J18" s="179"/>
      <c r="K18" s="179"/>
      <c r="L18" s="130"/>
      <c r="N18" s="19"/>
      <c r="O18" s="37"/>
      <c r="P18" s="77"/>
      <c r="Q18" s="77"/>
      <c r="R18" s="77"/>
      <c r="S18" s="77"/>
      <c r="T18" s="77"/>
      <c r="U18" s="77"/>
    </row>
    <row r="19" spans="2:23" s="38" customFormat="1" ht="23.1" customHeight="1" x14ac:dyDescent="0.25">
      <c r="B19" s="143" t="s">
        <v>323</v>
      </c>
      <c r="C19" s="220" t="s">
        <v>383</v>
      </c>
      <c r="D19" s="272">
        <f t="shared" ref="D19:E21" si="6">D9+D14</f>
        <v>12667665</v>
      </c>
      <c r="E19" s="272">
        <f t="shared" si="6"/>
        <v>163408</v>
      </c>
      <c r="F19" s="257">
        <f>E19/D19*100</f>
        <v>1.2899614885616253</v>
      </c>
      <c r="G19" s="272">
        <f t="shared" ref="G19:H21" si="7">G9+G14</f>
        <v>13518989</v>
      </c>
      <c r="H19" s="272">
        <f t="shared" si="7"/>
        <v>149471</v>
      </c>
      <c r="I19" s="130">
        <f t="shared" si="1"/>
        <v>1.1056374111999054</v>
      </c>
      <c r="J19" s="272">
        <f t="shared" ref="J19:K21" si="8">J9+J14</f>
        <v>13239382</v>
      </c>
      <c r="K19" s="272">
        <f>K9+K14</f>
        <v>155205</v>
      </c>
      <c r="L19" s="130">
        <f t="shared" si="2"/>
        <v>1.1722979214588718</v>
      </c>
      <c r="N19" s="35"/>
      <c r="O19" s="449"/>
      <c r="Q19" s="449"/>
      <c r="R19" s="74"/>
    </row>
    <row r="20" spans="2:23" ht="23.1" customHeight="1" x14ac:dyDescent="0.25">
      <c r="B20" s="143" t="s">
        <v>324</v>
      </c>
      <c r="C20" s="135" t="s">
        <v>384</v>
      </c>
      <c r="D20" s="272">
        <f t="shared" si="6"/>
        <v>1604165</v>
      </c>
      <c r="E20" s="272">
        <f t="shared" si="6"/>
        <v>200019</v>
      </c>
      <c r="F20" s="257">
        <f t="shared" ref="F20:F22" si="9">E20/D20*100</f>
        <v>12.468729837641391</v>
      </c>
      <c r="G20" s="272">
        <f t="shared" si="7"/>
        <v>1350627</v>
      </c>
      <c r="H20" s="272">
        <f t="shared" si="7"/>
        <v>159350</v>
      </c>
      <c r="I20" s="130">
        <f t="shared" si="1"/>
        <v>11.798224084073546</v>
      </c>
      <c r="J20" s="272">
        <f t="shared" si="8"/>
        <v>1494523</v>
      </c>
      <c r="K20" s="272">
        <f t="shared" si="8"/>
        <v>172699</v>
      </c>
      <c r="L20" s="130">
        <f t="shared" si="2"/>
        <v>11.555459501125108</v>
      </c>
      <c r="N20" s="35"/>
      <c r="O20" s="449"/>
      <c r="P20" s="38"/>
      <c r="Q20" s="19"/>
      <c r="R20" s="19"/>
      <c r="S20" s="77"/>
      <c r="T20" s="77"/>
      <c r="U20" s="77"/>
    </row>
    <row r="21" spans="2:23" ht="23.1" customHeight="1" x14ac:dyDescent="0.25">
      <c r="B21" s="143" t="s">
        <v>325</v>
      </c>
      <c r="C21" s="135" t="s">
        <v>385</v>
      </c>
      <c r="D21" s="272">
        <f t="shared" si="6"/>
        <v>982821</v>
      </c>
      <c r="E21" s="272">
        <f t="shared" si="6"/>
        <v>763749</v>
      </c>
      <c r="F21" s="257">
        <f t="shared" si="9"/>
        <v>77.709877994059951</v>
      </c>
      <c r="G21" s="272">
        <f t="shared" si="7"/>
        <v>1021205</v>
      </c>
      <c r="H21" s="272">
        <f t="shared" si="7"/>
        <v>791127</v>
      </c>
      <c r="I21" s="130">
        <f t="shared" si="1"/>
        <v>77.469949716266569</v>
      </c>
      <c r="J21" s="272">
        <f t="shared" si="8"/>
        <v>948864</v>
      </c>
      <c r="K21" s="272">
        <f t="shared" si="8"/>
        <v>728571</v>
      </c>
      <c r="L21" s="130">
        <f t="shared" si="2"/>
        <v>76.783501112909761</v>
      </c>
      <c r="N21" s="35"/>
      <c r="O21" s="449"/>
      <c r="P21" s="38"/>
      <c r="Q21" s="19"/>
      <c r="R21" s="19"/>
      <c r="S21" s="77"/>
      <c r="T21" s="77"/>
      <c r="U21" s="77"/>
    </row>
    <row r="22" spans="2:23" ht="23.1" customHeight="1" x14ac:dyDescent="0.25">
      <c r="B22" s="461" t="s">
        <v>453</v>
      </c>
      <c r="C22" s="461"/>
      <c r="D22" s="213">
        <f>SUM(D19:D21)</f>
        <v>15254651</v>
      </c>
      <c r="E22" s="213">
        <f>SUM(E19:E21)</f>
        <v>1127176</v>
      </c>
      <c r="F22" s="214">
        <f t="shared" si="9"/>
        <v>7.3890644892498694</v>
      </c>
      <c r="G22" s="213">
        <f>SUM(G19:G21)</f>
        <v>15890821</v>
      </c>
      <c r="H22" s="213">
        <f>SUM(H19:H21)</f>
        <v>1099948</v>
      </c>
      <c r="I22" s="207">
        <f>H22/G22*100</f>
        <v>6.921907936663561</v>
      </c>
      <c r="J22" s="213">
        <f>SUM(J19:J21)</f>
        <v>15682769</v>
      </c>
      <c r="K22" s="213">
        <f>SUM(K19:K21)</f>
        <v>1056475</v>
      </c>
      <c r="L22" s="207">
        <f t="shared" si="2"/>
        <v>6.7365335802625159</v>
      </c>
      <c r="N22" s="35"/>
      <c r="O22" s="449"/>
      <c r="P22" s="38"/>
      <c r="Q22" s="19"/>
      <c r="R22" s="19"/>
      <c r="S22" s="77"/>
      <c r="T22" s="77"/>
      <c r="U22" s="77"/>
    </row>
    <row r="23" spans="2:23" x14ac:dyDescent="0.25">
      <c r="N23" s="19"/>
    </row>
    <row r="24" spans="2:23" x14ac:dyDescent="0.25">
      <c r="D24" s="19"/>
      <c r="J24" s="447"/>
      <c r="K24" s="19"/>
    </row>
  </sheetData>
  <mergeCells count="9">
    <mergeCell ref="B4:L4"/>
    <mergeCell ref="B5:B6"/>
    <mergeCell ref="B12:C12"/>
    <mergeCell ref="B17:C17"/>
    <mergeCell ref="B22:C22"/>
    <mergeCell ref="C5:C6"/>
    <mergeCell ref="D5:F5"/>
    <mergeCell ref="G5:I5"/>
    <mergeCell ref="J5:L5"/>
  </mergeCells>
  <pageMargins left="0.7" right="0.7" top="0.75" bottom="0.75" header="0.3" footer="0.3"/>
  <pageSetup scale="85" fitToHeight="0" orientation="landscape" r:id="rId1"/>
  <ignoredErrors>
    <ignoredError sqref="F12 I12 I17 F17 F19:F22 I19:I22" formula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8F34-89DC-4F12-9F07-C1FEB40C3A4F}">
  <dimension ref="B2:J21"/>
  <sheetViews>
    <sheetView workbookViewId="0">
      <selection activeCell="D29" sqref="D29"/>
    </sheetView>
  </sheetViews>
  <sheetFormatPr defaultRowHeight="15" x14ac:dyDescent="0.25"/>
  <cols>
    <col min="1" max="1" width="9.140625" style="77"/>
    <col min="2" max="2" width="7.7109375" style="77" customWidth="1"/>
    <col min="3" max="3" width="65.28515625" style="77" customWidth="1"/>
    <col min="4" max="4" width="18" style="77" customWidth="1"/>
    <col min="5" max="5" width="17.5703125" style="77" customWidth="1"/>
    <col min="6" max="6" width="18.140625" style="77" customWidth="1"/>
    <col min="7" max="7" width="9.140625" style="77"/>
    <col min="8" max="9" width="10.140625" style="77" bestFit="1" customWidth="1"/>
    <col min="10" max="16384" width="9.140625" style="77"/>
  </cols>
  <sheetData>
    <row r="2" spans="2:10" ht="15.75" x14ac:dyDescent="0.25">
      <c r="C2" s="10"/>
      <c r="D2" s="4"/>
      <c r="E2" s="4"/>
      <c r="F2" s="14"/>
    </row>
    <row r="3" spans="2:10" ht="16.5" thickBot="1" x14ac:dyDescent="0.3">
      <c r="B3" s="154"/>
      <c r="C3" s="154"/>
      <c r="D3" s="154"/>
      <c r="E3" s="154"/>
      <c r="F3" s="114" t="s">
        <v>562</v>
      </c>
    </row>
    <row r="4" spans="2:10" ht="24.95" customHeight="1" thickTop="1" x14ac:dyDescent="0.25">
      <c r="B4" s="465" t="s">
        <v>630</v>
      </c>
      <c r="C4" s="465"/>
      <c r="D4" s="465"/>
      <c r="E4" s="465"/>
      <c r="F4" s="465"/>
    </row>
    <row r="5" spans="2:10" ht="20.100000000000001" customHeight="1" x14ac:dyDescent="0.25">
      <c r="B5" s="162" t="s">
        <v>133</v>
      </c>
      <c r="C5" s="124" t="s">
        <v>86</v>
      </c>
      <c r="D5" s="221" t="s">
        <v>488</v>
      </c>
      <c r="E5" s="354" t="s">
        <v>593</v>
      </c>
      <c r="F5" s="354" t="s">
        <v>631</v>
      </c>
    </row>
    <row r="6" spans="2:10" s="53" customFormat="1" ht="15.75" customHeight="1" x14ac:dyDescent="0.2">
      <c r="B6" s="125">
        <v>1</v>
      </c>
      <c r="C6" s="126">
        <v>2</v>
      </c>
      <c r="D6" s="210">
        <v>3</v>
      </c>
      <c r="E6" s="210">
        <v>4</v>
      </c>
      <c r="F6" s="126">
        <v>5</v>
      </c>
    </row>
    <row r="7" spans="2:10" ht="15.75" x14ac:dyDescent="0.25">
      <c r="B7" s="121" t="s">
        <v>317</v>
      </c>
      <c r="C7" s="122" t="s">
        <v>570</v>
      </c>
      <c r="D7" s="236">
        <v>3.548</v>
      </c>
      <c r="E7" s="236">
        <v>3.5</v>
      </c>
      <c r="F7" s="236">
        <v>3.4</v>
      </c>
      <c r="H7" s="19"/>
      <c r="I7" s="37"/>
      <c r="J7" s="37"/>
    </row>
    <row r="8" spans="2:10" ht="15.75" x14ac:dyDescent="0.25">
      <c r="B8" s="121" t="s">
        <v>318</v>
      </c>
      <c r="C8" s="122" t="s">
        <v>571</v>
      </c>
      <c r="D8" s="236">
        <v>78.06</v>
      </c>
      <c r="E8" s="236">
        <v>77.7</v>
      </c>
      <c r="F8" s="236">
        <v>75.900000000000006</v>
      </c>
      <c r="H8" s="19"/>
      <c r="I8" s="37"/>
      <c r="J8" s="37"/>
    </row>
    <row r="9" spans="2:10" ht="15.75" x14ac:dyDescent="0.25">
      <c r="B9" s="121" t="s">
        <v>319</v>
      </c>
      <c r="C9" s="122" t="s">
        <v>569</v>
      </c>
      <c r="D9" s="236">
        <v>4.3</v>
      </c>
      <c r="E9" s="236">
        <v>4</v>
      </c>
      <c r="F9" s="236">
        <v>3.9</v>
      </c>
      <c r="H9" s="19"/>
      <c r="I9" s="37"/>
      <c r="J9" s="37"/>
    </row>
    <row r="10" spans="2:10" ht="15.75" x14ac:dyDescent="0.25">
      <c r="B10" s="121" t="s">
        <v>320</v>
      </c>
      <c r="C10" s="215" t="s">
        <v>543</v>
      </c>
      <c r="D10" s="236">
        <v>6.44</v>
      </c>
      <c r="E10" s="236">
        <v>6.4264535408559142</v>
      </c>
      <c r="F10" s="236">
        <v>6.0503601117889323</v>
      </c>
      <c r="H10" s="19"/>
      <c r="I10" s="37"/>
      <c r="J10" s="37"/>
    </row>
    <row r="11" spans="2:10" ht="15.75" x14ac:dyDescent="0.25">
      <c r="B11" s="121" t="s">
        <v>321</v>
      </c>
      <c r="C11" s="122" t="s">
        <v>573</v>
      </c>
      <c r="D11" s="236">
        <v>77.709999999999994</v>
      </c>
      <c r="E11" s="236">
        <v>77.470116537425454</v>
      </c>
      <c r="F11" s="236">
        <v>76.783501112909761</v>
      </c>
      <c r="H11" s="19"/>
      <c r="I11" s="37"/>
      <c r="J11" s="37"/>
    </row>
    <row r="12" spans="2:10" ht="15.75" x14ac:dyDescent="0.25">
      <c r="B12" s="121" t="s">
        <v>322</v>
      </c>
      <c r="C12" s="122" t="s">
        <v>544</v>
      </c>
      <c r="D12" s="236">
        <v>7.4</v>
      </c>
      <c r="E12" s="236">
        <v>6.9219782248041994</v>
      </c>
      <c r="F12" s="236">
        <v>6.7365335802625159</v>
      </c>
      <c r="H12" s="19"/>
      <c r="I12" s="37"/>
      <c r="J12" s="37"/>
    </row>
    <row r="13" spans="2:10" ht="15.75" x14ac:dyDescent="0.25">
      <c r="B13" s="121" t="s">
        <v>323</v>
      </c>
      <c r="C13" s="122" t="s">
        <v>545</v>
      </c>
      <c r="D13" s="236">
        <v>0.71</v>
      </c>
      <c r="E13" s="236">
        <v>0.84185759458363996</v>
      </c>
      <c r="F13" s="236">
        <v>9.5018937613619738E-5</v>
      </c>
      <c r="H13" s="59"/>
      <c r="I13" s="37"/>
      <c r="J13" s="37"/>
    </row>
    <row r="14" spans="2:10" ht="15.75" x14ac:dyDescent="0.25">
      <c r="B14" s="121" t="s">
        <v>324</v>
      </c>
      <c r="C14" s="122" t="s">
        <v>572</v>
      </c>
      <c r="D14" s="236">
        <v>25.66</v>
      </c>
      <c r="E14" s="236">
        <v>26.1896188880289</v>
      </c>
      <c r="F14" s="236">
        <v>24.601962786855538</v>
      </c>
      <c r="H14" s="59"/>
      <c r="I14" s="37"/>
      <c r="J14" s="37"/>
    </row>
    <row r="15" spans="2:10" ht="15.75" x14ac:dyDescent="0.25">
      <c r="B15" s="121" t="s">
        <v>325</v>
      </c>
      <c r="C15" s="122" t="s">
        <v>546</v>
      </c>
      <c r="D15" s="236">
        <v>8.49</v>
      </c>
      <c r="E15" s="236">
        <v>8.4155029777123307</v>
      </c>
      <c r="F15" s="236">
        <v>8.1120910821976473</v>
      </c>
      <c r="H15" s="59"/>
      <c r="I15" s="37"/>
      <c r="J15" s="37"/>
    </row>
    <row r="16" spans="2:10" ht="15.75" x14ac:dyDescent="0.25">
      <c r="B16" s="121" t="s">
        <v>326</v>
      </c>
      <c r="C16" s="122" t="s">
        <v>547</v>
      </c>
      <c r="D16" s="236">
        <v>4.2300000000000004</v>
      </c>
      <c r="E16" s="236">
        <v>4.5505767134372732</v>
      </c>
      <c r="F16" s="236">
        <v>4.2872084642705639</v>
      </c>
      <c r="H16" s="59"/>
      <c r="I16" s="37"/>
      <c r="J16" s="37"/>
    </row>
    <row r="17" spans="2:8" x14ac:dyDescent="0.25">
      <c r="H17" s="59"/>
    </row>
    <row r="18" spans="2:8" x14ac:dyDescent="0.25">
      <c r="B18" s="222" t="s">
        <v>548</v>
      </c>
    </row>
    <row r="21" spans="2:8" ht="16.5" customHeight="1" x14ac:dyDescent="0.25"/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7FB2-3D71-45EC-8300-D86CC1560150}">
  <dimension ref="B2:L10"/>
  <sheetViews>
    <sheetView workbookViewId="0">
      <selection activeCell="D13" sqref="D13"/>
    </sheetView>
  </sheetViews>
  <sheetFormatPr defaultRowHeight="15" x14ac:dyDescent="0.25"/>
  <cols>
    <col min="3" max="4" width="17.140625" customWidth="1"/>
    <col min="5" max="5" width="13.5703125" customWidth="1"/>
    <col min="6" max="6" width="16.7109375" customWidth="1"/>
    <col min="7" max="7" width="13.42578125" customWidth="1"/>
    <col min="8" max="8" width="18.140625" customWidth="1"/>
    <col min="9" max="9" width="10.7109375" customWidth="1"/>
  </cols>
  <sheetData>
    <row r="2" spans="2:12" ht="15.75" x14ac:dyDescent="0.25">
      <c r="C2" s="2"/>
      <c r="D2" s="2"/>
      <c r="E2" s="2"/>
      <c r="F2" s="2"/>
      <c r="G2" s="2"/>
      <c r="H2" s="2"/>
      <c r="I2" s="2"/>
    </row>
    <row r="3" spans="2:12" ht="16.5" thickBot="1" x14ac:dyDescent="0.3">
      <c r="B3" s="154"/>
      <c r="C3" s="223" t="s">
        <v>163</v>
      </c>
      <c r="D3" s="224"/>
      <c r="E3" s="224"/>
      <c r="F3" s="224"/>
      <c r="G3" s="224"/>
      <c r="H3" s="224"/>
      <c r="I3" s="114" t="s">
        <v>336</v>
      </c>
    </row>
    <row r="4" spans="2:12" ht="24.95" customHeight="1" thickTop="1" x14ac:dyDescent="0.25">
      <c r="B4" s="465" t="s">
        <v>632</v>
      </c>
      <c r="C4" s="465"/>
      <c r="D4" s="465"/>
      <c r="E4" s="465"/>
      <c r="F4" s="465"/>
      <c r="G4" s="465"/>
      <c r="H4" s="465"/>
      <c r="I4" s="465"/>
    </row>
    <row r="5" spans="2:12" ht="15.75" x14ac:dyDescent="0.25">
      <c r="B5" s="470" t="s">
        <v>133</v>
      </c>
      <c r="C5" s="463" t="s">
        <v>146</v>
      </c>
      <c r="D5" s="463" t="s">
        <v>633</v>
      </c>
      <c r="E5" s="463"/>
      <c r="F5" s="463" t="s">
        <v>634</v>
      </c>
      <c r="G5" s="463"/>
      <c r="H5" s="463" t="s">
        <v>635</v>
      </c>
      <c r="I5" s="463"/>
    </row>
    <row r="6" spans="2:12" ht="31.5" customHeight="1" x14ac:dyDescent="0.25">
      <c r="B6" s="470"/>
      <c r="C6" s="463"/>
      <c r="D6" s="124" t="s">
        <v>156</v>
      </c>
      <c r="E6" s="355" t="s">
        <v>157</v>
      </c>
      <c r="F6" s="124" t="s">
        <v>158</v>
      </c>
      <c r="G6" s="124" t="s">
        <v>159</v>
      </c>
      <c r="H6" s="124" t="s">
        <v>160</v>
      </c>
      <c r="I6" s="124" t="s">
        <v>46</v>
      </c>
    </row>
    <row r="7" spans="2:12" x14ac:dyDescent="0.25">
      <c r="B7" s="125">
        <v>1</v>
      </c>
      <c r="C7" s="126">
        <v>2</v>
      </c>
      <c r="D7" s="126">
        <v>3</v>
      </c>
      <c r="E7" s="126">
        <v>4</v>
      </c>
      <c r="F7" s="126">
        <v>5</v>
      </c>
      <c r="G7" s="126">
        <v>6</v>
      </c>
      <c r="H7" s="126">
        <v>7</v>
      </c>
      <c r="I7" s="126">
        <v>8</v>
      </c>
    </row>
    <row r="8" spans="2:12" ht="15.75" x14ac:dyDescent="0.25">
      <c r="B8" s="216" t="s">
        <v>317</v>
      </c>
      <c r="C8" s="139" t="s">
        <v>162</v>
      </c>
      <c r="D8" s="129">
        <v>76391</v>
      </c>
      <c r="E8" s="141">
        <v>12</v>
      </c>
      <c r="F8" s="129">
        <v>79046</v>
      </c>
      <c r="G8" s="141">
        <v>14</v>
      </c>
      <c r="H8" s="129">
        <v>71707</v>
      </c>
      <c r="I8" s="141">
        <v>13</v>
      </c>
      <c r="K8" s="19"/>
    </row>
    <row r="9" spans="2:12" ht="15.75" x14ac:dyDescent="0.25">
      <c r="B9" s="216" t="s">
        <v>318</v>
      </c>
      <c r="C9" s="139" t="s">
        <v>161</v>
      </c>
      <c r="D9" s="129">
        <v>3824</v>
      </c>
      <c r="E9" s="141">
        <v>3</v>
      </c>
      <c r="F9" s="129">
        <v>16</v>
      </c>
      <c r="G9" s="141">
        <v>1</v>
      </c>
      <c r="H9" s="129">
        <v>5</v>
      </c>
      <c r="I9" s="141">
        <v>1</v>
      </c>
      <c r="K9" s="19"/>
    </row>
    <row r="10" spans="2:12" ht="20.100000000000001" customHeight="1" x14ac:dyDescent="0.25">
      <c r="B10" s="463" t="s">
        <v>18</v>
      </c>
      <c r="C10" s="463"/>
      <c r="D10" s="132">
        <f>D8-D9</f>
        <v>72567</v>
      </c>
      <c r="E10" s="124">
        <f>E8+E9</f>
        <v>15</v>
      </c>
      <c r="F10" s="132">
        <f>F8-F9</f>
        <v>79030</v>
      </c>
      <c r="G10" s="124">
        <f t="shared" ref="G10:I10" si="0">G8+G9</f>
        <v>15</v>
      </c>
      <c r="H10" s="132">
        <f>H8-H9</f>
        <v>71702</v>
      </c>
      <c r="I10" s="124">
        <f t="shared" si="0"/>
        <v>14</v>
      </c>
      <c r="K10" s="19"/>
      <c r="L10" s="35"/>
    </row>
  </sheetData>
  <mergeCells count="7">
    <mergeCell ref="B4:I4"/>
    <mergeCell ref="B5:B6"/>
    <mergeCell ref="B10:C10"/>
    <mergeCell ref="C5:C6"/>
    <mergeCell ref="D5:E5"/>
    <mergeCell ref="F5:G5"/>
    <mergeCell ref="H5:I5"/>
  </mergeCells>
  <pageMargins left="0.7" right="0.7" top="0.75" bottom="0.75" header="0.3" footer="0.3"/>
  <pageSetup paperSize="9" orientation="landscape" r:id="rId1"/>
  <ignoredErrors>
    <ignoredError sqref="E10:F10 G10:H10" 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ADD4-6B1D-4469-89C4-8973EE7D1993}">
  <dimension ref="B3:K24"/>
  <sheetViews>
    <sheetView workbookViewId="0">
      <selection activeCell="E26" sqref="E26"/>
    </sheetView>
  </sheetViews>
  <sheetFormatPr defaultRowHeight="15" x14ac:dyDescent="0.25"/>
  <cols>
    <col min="2" max="2" width="7.5703125" customWidth="1"/>
    <col min="3" max="3" width="43.85546875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</cols>
  <sheetData>
    <row r="3" spans="2:11" ht="16.5" thickBot="1" x14ac:dyDescent="0.3">
      <c r="B3" s="154"/>
      <c r="C3" s="231"/>
      <c r="D3" s="157"/>
      <c r="E3" s="157"/>
      <c r="F3" s="157"/>
      <c r="G3" s="157"/>
      <c r="H3" s="114" t="s">
        <v>336</v>
      </c>
    </row>
    <row r="4" spans="2:11" ht="24.95" customHeight="1" thickTop="1" x14ac:dyDescent="0.25">
      <c r="B4" s="465" t="s">
        <v>636</v>
      </c>
      <c r="C4" s="465"/>
      <c r="D4" s="465"/>
      <c r="E4" s="465"/>
      <c r="F4" s="465"/>
      <c r="G4" s="465"/>
      <c r="H4" s="465"/>
    </row>
    <row r="5" spans="2:11" ht="15.95" customHeight="1" x14ac:dyDescent="0.25">
      <c r="B5" s="461" t="s">
        <v>133</v>
      </c>
      <c r="C5" s="463" t="s">
        <v>164</v>
      </c>
      <c r="D5" s="463" t="s">
        <v>634</v>
      </c>
      <c r="E5" s="463"/>
      <c r="F5" s="463" t="s">
        <v>635</v>
      </c>
      <c r="G5" s="463"/>
      <c r="H5" s="227" t="s">
        <v>1</v>
      </c>
    </row>
    <row r="6" spans="2:11" ht="21" customHeight="1" x14ac:dyDescent="0.25">
      <c r="B6" s="461"/>
      <c r="C6" s="463"/>
      <c r="D6" s="221" t="s">
        <v>599</v>
      </c>
      <c r="E6" s="228" t="s">
        <v>166</v>
      </c>
      <c r="F6" s="228" t="s">
        <v>165</v>
      </c>
      <c r="G6" s="228" t="s">
        <v>168</v>
      </c>
      <c r="H6" s="227" t="s">
        <v>417</v>
      </c>
    </row>
    <row r="7" spans="2:11" ht="16.5" customHeight="1" x14ac:dyDescent="0.25">
      <c r="B7" s="125">
        <v>1</v>
      </c>
      <c r="C7" s="126">
        <v>2</v>
      </c>
      <c r="D7" s="126">
        <v>3</v>
      </c>
      <c r="E7" s="126">
        <v>4</v>
      </c>
      <c r="F7" s="126">
        <v>5</v>
      </c>
      <c r="G7" s="126">
        <v>6</v>
      </c>
      <c r="H7" s="210">
        <v>7</v>
      </c>
    </row>
    <row r="8" spans="2:11" ht="19.350000000000001" customHeight="1" x14ac:dyDescent="0.25">
      <c r="B8" s="135"/>
      <c r="C8" s="168" t="s">
        <v>454</v>
      </c>
      <c r="D8" s="225"/>
      <c r="E8" s="225"/>
      <c r="F8" s="225"/>
      <c r="G8" s="163"/>
      <c r="H8" s="163"/>
    </row>
    <row r="9" spans="2:11" ht="17.45" customHeight="1" x14ac:dyDescent="0.25">
      <c r="B9" s="138" t="s">
        <v>317</v>
      </c>
      <c r="C9" s="139" t="s">
        <v>455</v>
      </c>
      <c r="D9" s="229">
        <v>194</v>
      </c>
      <c r="E9" s="130">
        <f>D9/D18*100</f>
        <v>6.6704947512833818E-2</v>
      </c>
      <c r="F9" s="129">
        <v>235</v>
      </c>
      <c r="G9" s="130">
        <f>F9/F18*100</f>
        <v>7.5065242875989022E-2</v>
      </c>
      <c r="H9" s="131">
        <f>F9/D9*100</f>
        <v>121.13402061855669</v>
      </c>
      <c r="J9" s="19"/>
      <c r="K9" s="77"/>
    </row>
    <row r="10" spans="2:11" ht="15.75" x14ac:dyDescent="0.25">
      <c r="B10" s="138" t="s">
        <v>318</v>
      </c>
      <c r="C10" s="128" t="s">
        <v>456</v>
      </c>
      <c r="D10" s="229">
        <v>154291</v>
      </c>
      <c r="E10" s="130">
        <f>D10/D18*100</f>
        <v>53.051407508776514</v>
      </c>
      <c r="F10" s="129">
        <v>152293</v>
      </c>
      <c r="G10" s="130">
        <f>F10/F18*100</f>
        <v>48.646429928991473</v>
      </c>
      <c r="H10" s="131">
        <f t="shared" ref="H10:H18" si="0">F10/D10*100</f>
        <v>98.705044364220853</v>
      </c>
      <c r="J10" s="19"/>
      <c r="K10" s="77"/>
    </row>
    <row r="11" spans="2:11" ht="15.75" x14ac:dyDescent="0.25">
      <c r="B11" s="138" t="s">
        <v>319</v>
      </c>
      <c r="C11" s="128" t="s">
        <v>457</v>
      </c>
      <c r="D11" s="229">
        <v>16693</v>
      </c>
      <c r="E11" s="130">
        <f>D11/D18*100</f>
        <v>5.7397200455244075</v>
      </c>
      <c r="F11" s="129">
        <v>18717</v>
      </c>
      <c r="G11" s="130">
        <f>F11/F18*100</f>
        <v>5.9787070251484531</v>
      </c>
      <c r="H11" s="131">
        <f t="shared" si="0"/>
        <v>112.12484274845744</v>
      </c>
      <c r="J11" s="19"/>
      <c r="K11" s="77"/>
    </row>
    <row r="12" spans="2:11" ht="15.75" x14ac:dyDescent="0.25">
      <c r="B12" s="463" t="s">
        <v>169</v>
      </c>
      <c r="C12" s="463"/>
      <c r="D12" s="230">
        <f>SUM(D9:D11)</f>
        <v>171178</v>
      </c>
      <c r="E12" s="207">
        <f>D12/D18*100</f>
        <v>58.857832501813753</v>
      </c>
      <c r="F12" s="132">
        <f>SUM(F9:F11)</f>
        <v>171245</v>
      </c>
      <c r="G12" s="207">
        <f>F12/F18*100</f>
        <v>54.700202197015912</v>
      </c>
      <c r="H12" s="133">
        <f t="shared" si="0"/>
        <v>100.03914054376146</v>
      </c>
      <c r="J12" s="19"/>
      <c r="K12" s="19"/>
    </row>
    <row r="13" spans="2:11" ht="15.75" x14ac:dyDescent="0.25">
      <c r="B13" s="135"/>
      <c r="C13" s="168" t="s">
        <v>458</v>
      </c>
      <c r="D13" s="226"/>
      <c r="E13" s="130"/>
      <c r="F13" s="179"/>
      <c r="G13" s="130"/>
      <c r="H13" s="131"/>
      <c r="J13" s="19"/>
      <c r="K13" s="77"/>
    </row>
    <row r="14" spans="2:11" ht="16.350000000000001" customHeight="1" x14ac:dyDescent="0.25">
      <c r="B14" s="138" t="s">
        <v>320</v>
      </c>
      <c r="C14" s="128" t="s">
        <v>459</v>
      </c>
      <c r="D14" s="229">
        <v>87059</v>
      </c>
      <c r="E14" s="130">
        <f>D14/D18*100</f>
        <v>29.93436095628763</v>
      </c>
      <c r="F14" s="129">
        <v>102412</v>
      </c>
      <c r="G14" s="130">
        <f>F14/F18*100</f>
        <v>32.713113418790584</v>
      </c>
      <c r="H14" s="131">
        <f t="shared" si="0"/>
        <v>117.63516695574265</v>
      </c>
      <c r="J14" s="19"/>
      <c r="K14" s="77"/>
    </row>
    <row r="15" spans="2:11" ht="16.350000000000001" customHeight="1" x14ac:dyDescent="0.25">
      <c r="B15" s="138" t="s">
        <v>321</v>
      </c>
      <c r="C15" s="128" t="s">
        <v>460</v>
      </c>
      <c r="D15" s="229">
        <v>13770</v>
      </c>
      <c r="E15" s="130">
        <f>D15/D18*100</f>
        <v>4.7346759136686689</v>
      </c>
      <c r="F15" s="129">
        <v>20781</v>
      </c>
      <c r="G15" s="130">
        <f>F15/F18*100</f>
        <v>6.6380034561954373</v>
      </c>
      <c r="H15" s="131">
        <f t="shared" si="0"/>
        <v>150.91503267973854</v>
      </c>
      <c r="J15" s="19"/>
      <c r="K15" s="77"/>
    </row>
    <row r="16" spans="2:11" ht="15.75" x14ac:dyDescent="0.25">
      <c r="B16" s="138" t="s">
        <v>322</v>
      </c>
      <c r="C16" s="128" t="s">
        <v>461</v>
      </c>
      <c r="D16" s="229">
        <v>18826</v>
      </c>
      <c r="E16" s="130">
        <f>D16/D18*100</f>
        <v>6.4731306282299466</v>
      </c>
      <c r="F16" s="129">
        <v>18623</v>
      </c>
      <c r="G16" s="130">
        <f>F16/F18*100</f>
        <v>5.9486809279980584</v>
      </c>
      <c r="H16" s="131">
        <f t="shared" si="0"/>
        <v>98.921704026346546</v>
      </c>
      <c r="J16" s="19"/>
      <c r="K16" s="77"/>
    </row>
    <row r="17" spans="2:11" ht="15.75" x14ac:dyDescent="0.25">
      <c r="B17" s="463" t="s">
        <v>387</v>
      </c>
      <c r="C17" s="463"/>
      <c r="D17" s="132">
        <f>SUM(D14:D16)</f>
        <v>119655</v>
      </c>
      <c r="E17" s="207">
        <f>D17/D18*100</f>
        <v>41.142167498186247</v>
      </c>
      <c r="F17" s="132">
        <f>SUM(F14:F16)</f>
        <v>141816</v>
      </c>
      <c r="G17" s="207">
        <f>F17/F18*100</f>
        <v>45.299797802984081</v>
      </c>
      <c r="H17" s="133">
        <f t="shared" si="0"/>
        <v>118.52074714805066</v>
      </c>
      <c r="J17" s="19"/>
      <c r="K17" s="77"/>
    </row>
    <row r="18" spans="2:11" ht="15.75" x14ac:dyDescent="0.25">
      <c r="B18" s="463" t="s">
        <v>388</v>
      </c>
      <c r="C18" s="463"/>
      <c r="D18" s="132">
        <f>D12+D17</f>
        <v>290833</v>
      </c>
      <c r="E18" s="133">
        <f>E12+E17</f>
        <v>100</v>
      </c>
      <c r="F18" s="132">
        <f>F12+F17</f>
        <v>313061</v>
      </c>
      <c r="G18" s="133">
        <f>G12+G17</f>
        <v>100</v>
      </c>
      <c r="H18" s="133">
        <f t="shared" si="0"/>
        <v>107.64287408925397</v>
      </c>
      <c r="J18" s="19"/>
      <c r="K18" s="19"/>
    </row>
    <row r="19" spans="2:11" x14ac:dyDescent="0.25">
      <c r="C19" s="13"/>
      <c r="D19" s="13"/>
      <c r="E19" s="13"/>
      <c r="F19" s="13"/>
      <c r="G19" s="13"/>
      <c r="H19" s="13"/>
    </row>
    <row r="20" spans="2:11" x14ac:dyDescent="0.25">
      <c r="F20" s="19"/>
    </row>
    <row r="21" spans="2:11" x14ac:dyDescent="0.25">
      <c r="D21" s="19"/>
      <c r="E21" s="77"/>
      <c r="F21" s="32"/>
      <c r="G21" s="77"/>
      <c r="H21" s="77"/>
    </row>
    <row r="22" spans="2:11" x14ac:dyDescent="0.25">
      <c r="D22" s="19"/>
      <c r="E22" s="77"/>
      <c r="F22" s="77"/>
      <c r="G22" s="77"/>
      <c r="H22" s="77"/>
    </row>
    <row r="23" spans="2:11" x14ac:dyDescent="0.25">
      <c r="D23" s="19"/>
      <c r="E23" s="77"/>
      <c r="F23" s="77"/>
      <c r="G23" s="77"/>
      <c r="H23" s="77"/>
    </row>
    <row r="24" spans="2:11" x14ac:dyDescent="0.25">
      <c r="D24" s="19"/>
      <c r="E24" s="77"/>
      <c r="F24" s="77"/>
      <c r="G24" s="77"/>
      <c r="H24" s="77"/>
    </row>
  </sheetData>
  <mergeCells count="8">
    <mergeCell ref="B18:C18"/>
    <mergeCell ref="C5:C6"/>
    <mergeCell ref="D5:E5"/>
    <mergeCell ref="F5:G5"/>
    <mergeCell ref="B4:H4"/>
    <mergeCell ref="B5:B6"/>
    <mergeCell ref="B17:C17"/>
    <mergeCell ref="B12:C12"/>
  </mergeCells>
  <pageMargins left="0.7" right="0.7" top="0.75" bottom="0.75" header="0.3" footer="0.3"/>
  <pageSetup orientation="landscape" r:id="rId1"/>
  <ignoredErrors>
    <ignoredError sqref="E12:F12 E17:F1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dimension ref="B2:N45"/>
  <sheetViews>
    <sheetView workbookViewId="0">
      <selection activeCell="D14" sqref="D14"/>
    </sheetView>
  </sheetViews>
  <sheetFormatPr defaultColWidth="9.140625" defaultRowHeight="15" x14ac:dyDescent="0.25"/>
  <cols>
    <col min="1" max="1" width="9.140625" style="11"/>
    <col min="2" max="2" width="7.42578125" style="11" customWidth="1"/>
    <col min="3" max="3" width="17.42578125" style="11" customWidth="1"/>
    <col min="4" max="4" width="14.140625" style="11" customWidth="1"/>
    <col min="5" max="5" width="13" style="11" customWidth="1"/>
    <col min="6" max="6" width="13.85546875" style="11" customWidth="1"/>
    <col min="7" max="7" width="12.140625" style="11" customWidth="1"/>
    <col min="8" max="8" width="14.85546875" style="11" customWidth="1"/>
    <col min="9" max="10" width="15.140625" style="11" customWidth="1"/>
    <col min="11" max="11" width="16.140625" style="11" customWidth="1"/>
    <col min="12" max="16384" width="9.140625" style="11"/>
  </cols>
  <sheetData>
    <row r="2" spans="2:14" x14ac:dyDescent="0.25">
      <c r="M2" s="95"/>
    </row>
    <row r="3" spans="2:14" ht="16.5" thickBot="1" x14ac:dyDescent="0.3">
      <c r="C3" s="25" t="s">
        <v>6</v>
      </c>
      <c r="D3" s="24"/>
      <c r="E3" s="24"/>
      <c r="F3" s="24"/>
      <c r="G3" s="24"/>
      <c r="H3" s="24"/>
      <c r="I3" s="24"/>
      <c r="J3" s="24"/>
      <c r="K3" s="94" t="s">
        <v>332</v>
      </c>
    </row>
    <row r="4" spans="2:14" ht="24.95" customHeight="1" thickTop="1" x14ac:dyDescent="0.25">
      <c r="B4" s="458" t="s">
        <v>602</v>
      </c>
      <c r="C4" s="458"/>
      <c r="D4" s="458"/>
      <c r="E4" s="458"/>
      <c r="F4" s="458"/>
      <c r="G4" s="458"/>
      <c r="H4" s="458"/>
      <c r="I4" s="458"/>
      <c r="J4" s="458"/>
      <c r="K4" s="458"/>
    </row>
    <row r="5" spans="2:14" ht="15.75" x14ac:dyDescent="0.25">
      <c r="B5" s="456" t="s">
        <v>133</v>
      </c>
      <c r="C5" s="456" t="s">
        <v>0</v>
      </c>
      <c r="D5" s="456" t="s">
        <v>488</v>
      </c>
      <c r="E5" s="456"/>
      <c r="F5" s="456" t="s">
        <v>591</v>
      </c>
      <c r="G5" s="456"/>
      <c r="H5" s="456" t="s">
        <v>601</v>
      </c>
      <c r="I5" s="456"/>
      <c r="J5" s="456" t="s">
        <v>1</v>
      </c>
      <c r="K5" s="456"/>
    </row>
    <row r="6" spans="2:14" ht="15.75" x14ac:dyDescent="0.25">
      <c r="B6" s="456"/>
      <c r="C6" s="456"/>
      <c r="D6" s="82" t="s">
        <v>2</v>
      </c>
      <c r="E6" s="82" t="s">
        <v>564</v>
      </c>
      <c r="F6" s="82" t="s">
        <v>2</v>
      </c>
      <c r="G6" s="82" t="s">
        <v>26</v>
      </c>
      <c r="H6" s="82" t="s">
        <v>2</v>
      </c>
      <c r="I6" s="82" t="s">
        <v>26</v>
      </c>
      <c r="J6" s="82" t="s">
        <v>417</v>
      </c>
      <c r="K6" s="82" t="s">
        <v>418</v>
      </c>
    </row>
    <row r="7" spans="2:14" x14ac:dyDescent="0.25">
      <c r="B7" s="80">
        <v>1</v>
      </c>
      <c r="C7" s="80">
        <v>2</v>
      </c>
      <c r="D7" s="80">
        <v>3</v>
      </c>
      <c r="E7" s="80">
        <v>4</v>
      </c>
      <c r="F7" s="80">
        <v>5</v>
      </c>
      <c r="G7" s="80">
        <v>6</v>
      </c>
      <c r="H7" s="80">
        <v>7</v>
      </c>
      <c r="I7" s="80">
        <v>8</v>
      </c>
      <c r="J7" s="80">
        <v>9</v>
      </c>
      <c r="K7" s="80">
        <v>10</v>
      </c>
    </row>
    <row r="8" spans="2:14" ht="15.75" x14ac:dyDescent="0.25">
      <c r="B8" s="84" t="s">
        <v>317</v>
      </c>
      <c r="C8" s="89" t="s">
        <v>3</v>
      </c>
      <c r="D8" s="87">
        <v>63642</v>
      </c>
      <c r="E8" s="90">
        <f>D8/D10*100</f>
        <v>2.0756783412837621</v>
      </c>
      <c r="F8" s="87">
        <v>95412</v>
      </c>
      <c r="G8" s="90">
        <f>F8/F10*100</f>
        <v>3.0697389795270298</v>
      </c>
      <c r="H8" s="87">
        <v>96161</v>
      </c>
      <c r="I8" s="90">
        <f>H8/H10*100</f>
        <v>3.0739138162294313</v>
      </c>
      <c r="J8" s="93">
        <f>F8/D8*100</f>
        <v>149.91986424059581</v>
      </c>
      <c r="K8" s="93">
        <f>H8/F8*100</f>
        <v>100.78501655976186</v>
      </c>
    </row>
    <row r="9" spans="2:14" ht="15.75" x14ac:dyDescent="0.25">
      <c r="B9" s="84" t="s">
        <v>318</v>
      </c>
      <c r="C9" s="85" t="s">
        <v>4</v>
      </c>
      <c r="D9" s="87">
        <v>3002440</v>
      </c>
      <c r="E9" s="92">
        <f>D9/D10*100</f>
        <v>97.924321658716238</v>
      </c>
      <c r="F9" s="87">
        <v>3012735</v>
      </c>
      <c r="G9" s="90">
        <f>F9/F10*100</f>
        <v>96.930261020472969</v>
      </c>
      <c r="H9" s="87">
        <v>3032131</v>
      </c>
      <c r="I9" s="90">
        <f>H9/H10*100</f>
        <v>96.926086183770565</v>
      </c>
      <c r="J9" s="93">
        <f>F9/D9*100</f>
        <v>100.34288778460186</v>
      </c>
      <c r="K9" s="93">
        <f>H9/F9*100</f>
        <v>100.64380040063266</v>
      </c>
    </row>
    <row r="10" spans="2:14" ht="15.75" x14ac:dyDescent="0.25">
      <c r="B10" s="456" t="s">
        <v>18</v>
      </c>
      <c r="C10" s="456"/>
      <c r="D10" s="88">
        <f t="shared" ref="D10:I10" si="0">SUM(D8:D9)</f>
        <v>3066082</v>
      </c>
      <c r="E10" s="91">
        <f t="shared" si="0"/>
        <v>100</v>
      </c>
      <c r="F10" s="88">
        <f t="shared" si="0"/>
        <v>3108147</v>
      </c>
      <c r="G10" s="82">
        <f t="shared" si="0"/>
        <v>100</v>
      </c>
      <c r="H10" s="88">
        <f t="shared" si="0"/>
        <v>3128292</v>
      </c>
      <c r="I10" s="91">
        <f t="shared" si="0"/>
        <v>100</v>
      </c>
      <c r="J10" s="91">
        <f>F10/D10*100</f>
        <v>101.37194634716226</v>
      </c>
      <c r="K10" s="91">
        <f>H10/F10*100</f>
        <v>100.64813536811484</v>
      </c>
      <c r="M10" s="20"/>
      <c r="N10" s="20"/>
    </row>
    <row r="12" spans="2:14" ht="15" customHeight="1" x14ac:dyDescent="0.25">
      <c r="B12" s="445"/>
      <c r="C12" s="445"/>
      <c r="D12" s="445"/>
      <c r="E12" s="445"/>
      <c r="F12" s="445"/>
      <c r="G12" s="445"/>
      <c r="H12" s="445"/>
      <c r="I12" s="445"/>
      <c r="J12" s="445"/>
      <c r="K12" s="445"/>
    </row>
    <row r="14" spans="2:14" x14ac:dyDescent="0.25">
      <c r="D14" s="77"/>
      <c r="E14" s="61"/>
      <c r="F14" s="61"/>
      <c r="G14" s="61"/>
      <c r="H14" s="61"/>
      <c r="I14" s="61"/>
      <c r="J14" s="61"/>
      <c r="K14" s="61"/>
    </row>
    <row r="15" spans="2:14" x14ac:dyDescent="0.25">
      <c r="B15" s="61"/>
      <c r="D15" s="61"/>
      <c r="E15" s="61"/>
      <c r="F15" s="61"/>
      <c r="G15" s="61"/>
      <c r="H15" s="61"/>
      <c r="I15" s="61"/>
      <c r="J15" s="61"/>
      <c r="K15" s="61"/>
    </row>
    <row r="45" spans="8:8" x14ac:dyDescent="0.25">
      <c r="H45" s="360"/>
    </row>
  </sheetData>
  <mergeCells count="8">
    <mergeCell ref="B10:C10"/>
    <mergeCell ref="B4:K4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  <ignoredErrors>
    <ignoredError sqref="D10 H10 F10" formulaRange="1"/>
    <ignoredError sqref="I8:I10" evalError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A87F-4DD8-40FD-B75F-8649F8DE462F}">
  <dimension ref="B3:K22"/>
  <sheetViews>
    <sheetView workbookViewId="0">
      <selection activeCell="K14" sqref="K14"/>
    </sheetView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85546875" customWidth="1"/>
    <col min="7" max="7" width="11.42578125" customWidth="1"/>
    <col min="8" max="8" width="13.5703125" customWidth="1"/>
  </cols>
  <sheetData>
    <row r="3" spans="2:11" ht="16.5" thickBot="1" x14ac:dyDescent="0.3">
      <c r="B3" s="154"/>
      <c r="C3" s="154"/>
      <c r="D3" s="154"/>
      <c r="E3" s="154"/>
      <c r="F3" s="154"/>
      <c r="G3" s="154"/>
      <c r="H3" s="234" t="s">
        <v>334</v>
      </c>
    </row>
    <row r="4" spans="2:11" ht="24.95" customHeight="1" thickTop="1" x14ac:dyDescent="0.25">
      <c r="B4" s="465" t="s">
        <v>637</v>
      </c>
      <c r="C4" s="465"/>
      <c r="D4" s="465"/>
      <c r="E4" s="465"/>
      <c r="F4" s="465"/>
      <c r="G4" s="465"/>
      <c r="H4" s="465"/>
    </row>
    <row r="5" spans="2:11" ht="15.95" customHeight="1" x14ac:dyDescent="0.25">
      <c r="B5" s="461" t="s">
        <v>133</v>
      </c>
      <c r="C5" s="463" t="s">
        <v>171</v>
      </c>
      <c r="D5" s="463" t="s">
        <v>634</v>
      </c>
      <c r="E5" s="463"/>
      <c r="F5" s="477" t="s">
        <v>635</v>
      </c>
      <c r="G5" s="477"/>
      <c r="H5" s="203" t="s">
        <v>1</v>
      </c>
    </row>
    <row r="6" spans="2:11" ht="15.95" customHeight="1" x14ac:dyDescent="0.25">
      <c r="B6" s="461"/>
      <c r="C6" s="463"/>
      <c r="D6" s="444" t="s">
        <v>165</v>
      </c>
      <c r="E6" s="124" t="s">
        <v>61</v>
      </c>
      <c r="F6" s="444" t="s">
        <v>167</v>
      </c>
      <c r="G6" s="124" t="s">
        <v>61</v>
      </c>
      <c r="H6" s="203" t="s">
        <v>417</v>
      </c>
    </row>
    <row r="7" spans="2:11" x14ac:dyDescent="0.25">
      <c r="B7" s="125">
        <v>1</v>
      </c>
      <c r="C7" s="126">
        <v>2</v>
      </c>
      <c r="D7" s="126">
        <v>3</v>
      </c>
      <c r="E7" s="126">
        <v>4</v>
      </c>
      <c r="F7" s="126">
        <v>5</v>
      </c>
      <c r="G7" s="126">
        <v>6</v>
      </c>
      <c r="H7" s="126">
        <v>7</v>
      </c>
    </row>
    <row r="8" spans="2:11" ht="15.75" x14ac:dyDescent="0.25">
      <c r="B8" s="135"/>
      <c r="C8" s="168" t="s">
        <v>462</v>
      </c>
      <c r="D8" s="225"/>
      <c r="E8" s="168"/>
      <c r="F8" s="225"/>
      <c r="G8" s="163"/>
      <c r="H8" s="163"/>
      <c r="J8" s="19"/>
      <c r="K8" s="70"/>
    </row>
    <row r="9" spans="2:11" ht="15.75" x14ac:dyDescent="0.25">
      <c r="B9" s="127" t="s">
        <v>317</v>
      </c>
      <c r="C9" s="128" t="s">
        <v>37</v>
      </c>
      <c r="D9" s="229">
        <v>20654</v>
      </c>
      <c r="E9" s="130">
        <f>D9/D20*100</f>
        <v>9.7695032944993923</v>
      </c>
      <c r="F9" s="129">
        <v>16229</v>
      </c>
      <c r="G9" s="130">
        <f>F9/F20*100</f>
        <v>6.7465101390955882</v>
      </c>
      <c r="H9" s="131">
        <f>F9/D9*100</f>
        <v>78.575578580420256</v>
      </c>
      <c r="J9" s="19"/>
      <c r="K9" s="77"/>
    </row>
    <row r="10" spans="2:11" ht="31.5" x14ac:dyDescent="0.25">
      <c r="B10" s="127" t="s">
        <v>318</v>
      </c>
      <c r="C10" s="128" t="s">
        <v>463</v>
      </c>
      <c r="D10" s="229">
        <v>1851</v>
      </c>
      <c r="E10" s="130">
        <f>D10/D20*100</f>
        <v>0.8755374551233841</v>
      </c>
      <c r="F10" s="129">
        <v>1274</v>
      </c>
      <c r="G10" s="130">
        <f>F10/F20*100</f>
        <v>0.52961081503529361</v>
      </c>
      <c r="H10" s="131">
        <f>F10/D10*100</f>
        <v>68.827660723933008</v>
      </c>
      <c r="J10" s="19"/>
      <c r="K10" s="77"/>
    </row>
    <row r="11" spans="2:11" ht="15.75" x14ac:dyDescent="0.25">
      <c r="B11" s="127" t="s">
        <v>319</v>
      </c>
      <c r="C11" s="128" t="s">
        <v>464</v>
      </c>
      <c r="D11" s="229">
        <v>7757</v>
      </c>
      <c r="E11" s="130">
        <f>D11/D20*100</f>
        <v>3.6691215771972394</v>
      </c>
      <c r="F11" s="129">
        <v>12515</v>
      </c>
      <c r="G11" s="130">
        <f>F11/F20*100</f>
        <v>5.2025740582156192</v>
      </c>
      <c r="H11" s="131">
        <f>F11/D11*100</f>
        <v>161.33814619053757</v>
      </c>
      <c r="J11" s="19"/>
      <c r="K11" s="77"/>
    </row>
    <row r="12" spans="2:11" ht="15.75" x14ac:dyDescent="0.25">
      <c r="B12" s="463" t="s">
        <v>169</v>
      </c>
      <c r="C12" s="463"/>
      <c r="D12" s="232">
        <f>SUM(D9:D11)</f>
        <v>30262</v>
      </c>
      <c r="E12" s="207">
        <f>D12/D20*100</f>
        <v>14.314162326820016</v>
      </c>
      <c r="F12" s="132">
        <f>SUM(F9:F11)</f>
        <v>30018</v>
      </c>
      <c r="G12" s="207">
        <f>F12/F20*100</f>
        <v>12.478695012346499</v>
      </c>
      <c r="H12" s="133">
        <f>F12/D12*100</f>
        <v>99.193708281012491</v>
      </c>
      <c r="J12" s="19"/>
      <c r="K12" s="77"/>
    </row>
    <row r="13" spans="2:11" ht="15.75" x14ac:dyDescent="0.25">
      <c r="B13" s="135"/>
      <c r="C13" s="168" t="s">
        <v>465</v>
      </c>
      <c r="D13" s="233"/>
      <c r="E13" s="130"/>
      <c r="F13" s="179"/>
      <c r="G13" s="130"/>
      <c r="H13" s="131"/>
      <c r="J13" s="19"/>
      <c r="K13" s="77"/>
    </row>
    <row r="14" spans="2:11" ht="35.25" customHeight="1" x14ac:dyDescent="0.25">
      <c r="B14" s="127" t="s">
        <v>320</v>
      </c>
      <c r="C14" s="128" t="s">
        <v>466</v>
      </c>
      <c r="D14" s="229">
        <v>20661</v>
      </c>
      <c r="E14" s="130">
        <f>D14/D20*100</f>
        <v>9.7728143491649035</v>
      </c>
      <c r="F14" s="129">
        <v>36718</v>
      </c>
      <c r="G14" s="130">
        <f>F14/F20*100</f>
        <v>15.263932422657698</v>
      </c>
      <c r="H14" s="131">
        <f t="shared" ref="H14:H20" si="0">F14/D14*100</f>
        <v>177.71647064517691</v>
      </c>
      <c r="J14" s="19"/>
      <c r="K14" s="77"/>
    </row>
    <row r="15" spans="2:11" ht="15.75" x14ac:dyDescent="0.25">
      <c r="B15" s="127" t="s">
        <v>321</v>
      </c>
      <c r="C15" s="128" t="s">
        <v>172</v>
      </c>
      <c r="D15" s="229">
        <v>64186</v>
      </c>
      <c r="E15" s="130">
        <f>D15/D20*100</f>
        <v>30.360479251512441</v>
      </c>
      <c r="F15" s="129">
        <v>65581</v>
      </c>
      <c r="G15" s="130">
        <f>F15/F20*100</f>
        <v>27.26248576203264</v>
      </c>
      <c r="H15" s="131">
        <f t="shared" si="0"/>
        <v>102.17337114012402</v>
      </c>
      <c r="J15" s="19"/>
      <c r="K15" s="77"/>
    </row>
    <row r="16" spans="2:11" ht="15" customHeight="1" x14ac:dyDescent="0.25">
      <c r="B16" s="127" t="s">
        <v>322</v>
      </c>
      <c r="C16" s="128" t="s">
        <v>173</v>
      </c>
      <c r="D16" s="229">
        <v>39802</v>
      </c>
      <c r="E16" s="130">
        <f>D16/D20*100</f>
        <v>18.826656828104234</v>
      </c>
      <c r="F16" s="129">
        <v>43612</v>
      </c>
      <c r="G16" s="130">
        <f>F16/F20*100</f>
        <v>18.129817005745071</v>
      </c>
      <c r="H16" s="131">
        <f t="shared" si="0"/>
        <v>109.57238329732175</v>
      </c>
      <c r="J16" s="19"/>
      <c r="K16" s="77"/>
    </row>
    <row r="17" spans="2:11" ht="15.75" x14ac:dyDescent="0.25">
      <c r="B17" s="127" t="s">
        <v>323</v>
      </c>
      <c r="C17" s="128" t="s">
        <v>174</v>
      </c>
      <c r="D17" s="229">
        <v>33574</v>
      </c>
      <c r="E17" s="130">
        <f>D17/D20*100</f>
        <v>15.8807641914168</v>
      </c>
      <c r="F17" s="129">
        <v>38155</v>
      </c>
      <c r="G17" s="130">
        <f>F17/F20*100</f>
        <v>15.861303491108025</v>
      </c>
      <c r="H17" s="131">
        <f t="shared" si="0"/>
        <v>113.64448680526597</v>
      </c>
      <c r="J17" s="19"/>
      <c r="K17" s="77"/>
    </row>
    <row r="18" spans="2:11" ht="15.75" x14ac:dyDescent="0.25">
      <c r="B18" s="127" t="s">
        <v>324</v>
      </c>
      <c r="C18" s="128" t="s">
        <v>175</v>
      </c>
      <c r="D18" s="229">
        <v>22928</v>
      </c>
      <c r="E18" s="130">
        <f>D18/D20*100</f>
        <v>10.845123052981604</v>
      </c>
      <c r="F18" s="129">
        <v>26470</v>
      </c>
      <c r="G18" s="130">
        <f>F18/F20*100</f>
        <v>11.003766306110062</v>
      </c>
      <c r="H18" s="131">
        <f t="shared" si="0"/>
        <v>115.4483600837404</v>
      </c>
      <c r="J18" s="19"/>
      <c r="K18" s="77"/>
    </row>
    <row r="19" spans="2:11" ht="15.75" x14ac:dyDescent="0.25">
      <c r="B19" s="463" t="s">
        <v>170</v>
      </c>
      <c r="C19" s="463"/>
      <c r="D19" s="176">
        <f>SUM(D14:D18)</f>
        <v>181151</v>
      </c>
      <c r="E19" s="207">
        <f>D19/D20*100</f>
        <v>85.685837673179989</v>
      </c>
      <c r="F19" s="132">
        <f>SUM(F14:F18)</f>
        <v>210536</v>
      </c>
      <c r="G19" s="207">
        <f>F19/F20*100</f>
        <v>87.521304987653508</v>
      </c>
      <c r="H19" s="133">
        <f t="shared" si="0"/>
        <v>116.22127396481388</v>
      </c>
      <c r="J19" s="19"/>
      <c r="K19" s="77"/>
    </row>
    <row r="20" spans="2:11" ht="15.75" x14ac:dyDescent="0.25">
      <c r="B20" s="463" t="s">
        <v>176</v>
      </c>
      <c r="C20" s="463"/>
      <c r="D20" s="176">
        <f>D12+D19</f>
        <v>211413</v>
      </c>
      <c r="E20" s="133">
        <f>E12+E19</f>
        <v>100</v>
      </c>
      <c r="F20" s="132">
        <f>F12+F19</f>
        <v>240554</v>
      </c>
      <c r="G20" s="133">
        <f>G12+G19</f>
        <v>100</v>
      </c>
      <c r="H20" s="133">
        <f t="shared" si="0"/>
        <v>113.78392057252866</v>
      </c>
      <c r="J20" s="19"/>
      <c r="K20" s="77"/>
    </row>
    <row r="22" spans="2:11" x14ac:dyDescent="0.25">
      <c r="F22" s="19"/>
    </row>
  </sheetData>
  <mergeCells count="8">
    <mergeCell ref="B20:C20"/>
    <mergeCell ref="C5:C6"/>
    <mergeCell ref="D5:E5"/>
    <mergeCell ref="F5:G5"/>
    <mergeCell ref="B4:H4"/>
    <mergeCell ref="B5:B6"/>
    <mergeCell ref="B12:C12"/>
    <mergeCell ref="B19:C19"/>
  </mergeCells>
  <pageMargins left="0.7" right="0.7" top="0.75" bottom="0.75" header="0.3" footer="0.3"/>
  <pageSetup orientation="landscape" r:id="rId1"/>
  <ignoredErrors>
    <ignoredError sqref="E12:F12 E19:F19" formula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8730-33AB-48D5-86B3-D73AC6A79D99}">
  <dimension ref="B2:K24"/>
  <sheetViews>
    <sheetView workbookViewId="0">
      <selection activeCell="G27" sqref="G27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  <col min="8" max="8" width="10.140625" bestFit="1" customWidth="1"/>
    <col min="9" max="9" width="9.7109375" customWidth="1"/>
  </cols>
  <sheetData>
    <row r="2" spans="2:11" ht="15.75" x14ac:dyDescent="0.25">
      <c r="C2" s="10"/>
      <c r="D2" s="4"/>
      <c r="E2" s="4"/>
      <c r="F2" s="14"/>
    </row>
    <row r="3" spans="2:11" ht="16.5" thickBot="1" x14ac:dyDescent="0.3">
      <c r="B3" s="154"/>
      <c r="C3" s="154"/>
      <c r="D3" s="154"/>
      <c r="E3" s="154"/>
      <c r="F3" s="114" t="s">
        <v>310</v>
      </c>
    </row>
    <row r="4" spans="2:11" ht="24.95" customHeight="1" thickTop="1" x14ac:dyDescent="0.25">
      <c r="B4" s="465" t="s">
        <v>638</v>
      </c>
      <c r="C4" s="465"/>
      <c r="D4" s="465"/>
      <c r="E4" s="465"/>
      <c r="F4" s="465"/>
    </row>
    <row r="5" spans="2:11" ht="20.100000000000001" customHeight="1" x14ac:dyDescent="0.25">
      <c r="B5" s="162" t="s">
        <v>133</v>
      </c>
      <c r="C5" s="124" t="s">
        <v>86</v>
      </c>
      <c r="D5" s="354" t="s">
        <v>639</v>
      </c>
      <c r="E5" s="354" t="s">
        <v>604</v>
      </c>
      <c r="F5" s="354" t="s">
        <v>601</v>
      </c>
    </row>
    <row r="6" spans="2:11" s="53" customFormat="1" ht="15.75" customHeight="1" x14ac:dyDescent="0.2">
      <c r="B6" s="125">
        <v>1</v>
      </c>
      <c r="C6" s="126">
        <v>2</v>
      </c>
      <c r="D6" s="210">
        <v>3</v>
      </c>
      <c r="E6" s="210">
        <v>4</v>
      </c>
      <c r="F6" s="126">
        <v>5</v>
      </c>
    </row>
    <row r="7" spans="2:11" ht="15.75" x14ac:dyDescent="0.25">
      <c r="B7" s="127" t="s">
        <v>317</v>
      </c>
      <c r="C7" s="128" t="s">
        <v>300</v>
      </c>
      <c r="D7" s="229">
        <v>72567</v>
      </c>
      <c r="E7" s="229">
        <v>79030</v>
      </c>
      <c r="F7" s="129">
        <v>71702</v>
      </c>
      <c r="H7" s="19"/>
      <c r="I7" s="35"/>
      <c r="J7" s="19"/>
      <c r="K7" s="77"/>
    </row>
    <row r="8" spans="2:11" ht="15.75" x14ac:dyDescent="0.25">
      <c r="B8" s="127" t="s">
        <v>318</v>
      </c>
      <c r="C8" s="128" t="s">
        <v>301</v>
      </c>
      <c r="D8" s="229">
        <v>23949225</v>
      </c>
      <c r="E8" s="229">
        <v>24343169</v>
      </c>
      <c r="F8" s="129">
        <v>25787282</v>
      </c>
      <c r="H8" s="19"/>
      <c r="I8" s="35"/>
      <c r="J8" s="19"/>
      <c r="K8" s="77"/>
    </row>
    <row r="9" spans="2:11" ht="15.75" x14ac:dyDescent="0.25">
      <c r="B9" s="127" t="s">
        <v>319</v>
      </c>
      <c r="C9" s="128" t="s">
        <v>302</v>
      </c>
      <c r="D9" s="229">
        <v>2933541</v>
      </c>
      <c r="E9" s="229">
        <v>3105297</v>
      </c>
      <c r="F9" s="129">
        <v>3100777</v>
      </c>
      <c r="H9" s="19"/>
      <c r="I9" s="35"/>
      <c r="J9" s="19"/>
      <c r="K9" s="77"/>
    </row>
    <row r="10" spans="2:11" ht="15.75" x14ac:dyDescent="0.25">
      <c r="B10" s="127" t="s">
        <v>320</v>
      </c>
      <c r="C10" s="128" t="s">
        <v>303</v>
      </c>
      <c r="D10" s="229">
        <v>258941</v>
      </c>
      <c r="E10" s="229">
        <v>260571</v>
      </c>
      <c r="F10" s="129">
        <v>283043</v>
      </c>
      <c r="H10" s="371"/>
      <c r="I10" s="35"/>
      <c r="J10" s="19"/>
      <c r="K10" s="77"/>
    </row>
    <row r="11" spans="2:11" ht="15.75" x14ac:dyDescent="0.25">
      <c r="B11" s="127" t="s">
        <v>321</v>
      </c>
      <c r="C11" s="128" t="s">
        <v>304</v>
      </c>
      <c r="D11" s="229">
        <v>144139</v>
      </c>
      <c r="E11" s="229">
        <v>140916</v>
      </c>
      <c r="F11" s="129">
        <v>141227</v>
      </c>
      <c r="H11" s="451"/>
      <c r="I11" s="35"/>
      <c r="J11" s="19"/>
      <c r="K11" s="77"/>
    </row>
    <row r="12" spans="2:11" ht="15.75" x14ac:dyDescent="0.25">
      <c r="B12" s="127" t="s">
        <v>322</v>
      </c>
      <c r="C12" s="128" t="s">
        <v>252</v>
      </c>
      <c r="D12" s="229">
        <v>114802</v>
      </c>
      <c r="E12" s="229">
        <v>119655</v>
      </c>
      <c r="F12" s="129">
        <v>141816</v>
      </c>
      <c r="H12" s="19"/>
      <c r="I12" s="35"/>
      <c r="J12" s="19"/>
      <c r="K12" s="77"/>
    </row>
    <row r="13" spans="2:11" ht="15.75" x14ac:dyDescent="0.25">
      <c r="B13" s="127" t="s">
        <v>323</v>
      </c>
      <c r="C13" s="128" t="s">
        <v>253</v>
      </c>
      <c r="D13" s="229">
        <v>131364</v>
      </c>
      <c r="E13" s="229">
        <v>126916</v>
      </c>
      <c r="F13" s="129">
        <v>135663</v>
      </c>
      <c r="H13" s="19"/>
      <c r="I13" s="35"/>
      <c r="J13" s="19"/>
      <c r="K13" s="77"/>
    </row>
    <row r="14" spans="2:11" ht="15.75" x14ac:dyDescent="0.25">
      <c r="B14" s="127" t="s">
        <v>324</v>
      </c>
      <c r="C14" s="128" t="s">
        <v>305</v>
      </c>
      <c r="D14" s="229">
        <v>54518</v>
      </c>
      <c r="E14" s="229">
        <v>54235</v>
      </c>
      <c r="F14" s="129">
        <v>74873</v>
      </c>
      <c r="H14" s="19"/>
      <c r="I14" s="35"/>
      <c r="J14" s="19"/>
      <c r="K14" s="77"/>
    </row>
    <row r="15" spans="2:11" ht="15.75" x14ac:dyDescent="0.25">
      <c r="B15" s="127" t="s">
        <v>325</v>
      </c>
      <c r="C15" s="128" t="s">
        <v>174</v>
      </c>
      <c r="D15" s="229">
        <v>33859</v>
      </c>
      <c r="E15" s="229">
        <v>33574</v>
      </c>
      <c r="F15" s="129">
        <v>38155</v>
      </c>
      <c r="H15" s="19"/>
      <c r="I15" s="35"/>
      <c r="J15" s="19"/>
      <c r="K15" s="77"/>
    </row>
    <row r="16" spans="2:11" ht="15.75" x14ac:dyDescent="0.25">
      <c r="B16" s="127" t="s">
        <v>326</v>
      </c>
      <c r="C16" s="128" t="s">
        <v>306</v>
      </c>
      <c r="D16" s="330">
        <f>D7/D8*100</f>
        <v>0.30300354186826506</v>
      </c>
      <c r="E16" s="330">
        <f t="shared" ref="E16:F16" si="0">E7/E8*100</f>
        <v>0.32464959677189115</v>
      </c>
      <c r="F16" s="361">
        <f t="shared" si="0"/>
        <v>0.27805179312810091</v>
      </c>
      <c r="H16" s="77"/>
      <c r="I16" s="77"/>
      <c r="J16" s="77"/>
      <c r="K16" s="77"/>
    </row>
    <row r="17" spans="2:11" ht="15.75" x14ac:dyDescent="0.25">
      <c r="B17" s="127" t="s">
        <v>327</v>
      </c>
      <c r="C17" s="128" t="s">
        <v>307</v>
      </c>
      <c r="D17" s="330">
        <f>D7/D9*100</f>
        <v>2.4736998732930613</v>
      </c>
      <c r="E17" s="330">
        <f t="shared" ref="E17:F17" si="1">E7/E9*100</f>
        <v>2.5450061620514881</v>
      </c>
      <c r="F17" s="361">
        <f t="shared" si="1"/>
        <v>2.3123881530339006</v>
      </c>
      <c r="H17" s="77"/>
      <c r="I17" s="77"/>
      <c r="J17" s="77"/>
      <c r="K17" s="77"/>
    </row>
    <row r="18" spans="2:11" ht="15.75" x14ac:dyDescent="0.25">
      <c r="B18" s="127" t="s">
        <v>328</v>
      </c>
      <c r="C18" s="128" t="s">
        <v>299</v>
      </c>
      <c r="D18" s="330">
        <f>D10/D8*100</f>
        <v>1.0812082645680601</v>
      </c>
      <c r="E18" s="330">
        <f t="shared" ref="E18:F18" si="2">E10/E8*100</f>
        <v>1.0704070616278432</v>
      </c>
      <c r="F18" s="361">
        <f t="shared" si="2"/>
        <v>1.0976069521402061</v>
      </c>
      <c r="H18" s="77"/>
      <c r="I18" s="77"/>
      <c r="J18" s="77"/>
      <c r="K18" s="77"/>
    </row>
    <row r="19" spans="2:11" ht="15.75" x14ac:dyDescent="0.25">
      <c r="B19" s="127" t="s">
        <v>329</v>
      </c>
      <c r="C19" s="128" t="s">
        <v>308</v>
      </c>
      <c r="D19" s="330">
        <f>D11/D8*100</f>
        <v>0.60185246077900223</v>
      </c>
      <c r="E19" s="330">
        <f t="shared" ref="E19:F19" si="3">E11/E8*100</f>
        <v>0.57887286573083396</v>
      </c>
      <c r="F19" s="361">
        <f t="shared" si="3"/>
        <v>0.54766144024019281</v>
      </c>
      <c r="H19" s="77"/>
      <c r="I19" s="77"/>
      <c r="J19" s="77"/>
      <c r="K19" s="77"/>
    </row>
    <row r="20" spans="2:11" ht="32.25" customHeight="1" x14ac:dyDescent="0.25">
      <c r="B20" s="127" t="s">
        <v>330</v>
      </c>
      <c r="C20" s="128" t="s">
        <v>373</v>
      </c>
      <c r="D20" s="362">
        <v>0.62</v>
      </c>
      <c r="E20" s="362">
        <v>0.6</v>
      </c>
      <c r="F20" s="361">
        <v>0.36000000000000004</v>
      </c>
      <c r="H20" s="77"/>
      <c r="I20" s="77"/>
      <c r="J20" s="77"/>
      <c r="K20" s="77"/>
    </row>
    <row r="21" spans="2:11" ht="31.5" x14ac:dyDescent="0.25">
      <c r="B21" s="127" t="s">
        <v>331</v>
      </c>
      <c r="C21" s="128" t="s">
        <v>309</v>
      </c>
      <c r="D21" s="330">
        <v>58.36</v>
      </c>
      <c r="E21" s="362">
        <v>55.9</v>
      </c>
      <c r="F21" s="361">
        <v>55.397977851099277</v>
      </c>
      <c r="H21" s="77"/>
      <c r="I21" s="77"/>
      <c r="J21" s="77"/>
      <c r="K21" s="77"/>
    </row>
    <row r="23" spans="2:11" x14ac:dyDescent="0.25">
      <c r="C23" s="235" t="s">
        <v>311</v>
      </c>
    </row>
    <row r="24" spans="2:11" x14ac:dyDescent="0.25">
      <c r="C24" s="235" t="s">
        <v>312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28A1-52D0-4DF7-96A3-F0035B21CC23}">
  <dimension ref="B3:K14"/>
  <sheetViews>
    <sheetView workbookViewId="0">
      <selection activeCell="D12" sqref="D12"/>
    </sheetView>
  </sheetViews>
  <sheetFormatPr defaultRowHeight="15" x14ac:dyDescent="0.25"/>
  <cols>
    <col min="3" max="3" width="30.140625" customWidth="1"/>
    <col min="4" max="4" width="17.140625" customWidth="1"/>
    <col min="5" max="8" width="18.140625" customWidth="1"/>
    <col min="11" max="11" width="11.5703125" bestFit="1" customWidth="1"/>
  </cols>
  <sheetData>
    <row r="3" spans="2:11" ht="16.5" thickBot="1" x14ac:dyDescent="0.3">
      <c r="B3" s="154"/>
      <c r="C3" s="156"/>
      <c r="D3" s="157"/>
      <c r="E3" s="157"/>
      <c r="F3" s="157"/>
      <c r="G3" s="157"/>
      <c r="H3" s="158" t="s">
        <v>332</v>
      </c>
      <c r="I3" s="4"/>
    </row>
    <row r="4" spans="2:11" ht="24.95" customHeight="1" thickTop="1" x14ac:dyDescent="0.25">
      <c r="B4" s="465" t="s">
        <v>640</v>
      </c>
      <c r="C4" s="465"/>
      <c r="D4" s="465"/>
      <c r="E4" s="465"/>
      <c r="F4" s="465"/>
      <c r="G4" s="465"/>
      <c r="H4" s="465"/>
      <c r="I4" s="6"/>
    </row>
    <row r="5" spans="2:11" ht="15.75" x14ac:dyDescent="0.25">
      <c r="B5" s="162" t="s">
        <v>133</v>
      </c>
      <c r="C5" s="124" t="s">
        <v>86</v>
      </c>
      <c r="D5" s="124" t="s">
        <v>488</v>
      </c>
      <c r="E5" s="124" t="s">
        <v>591</v>
      </c>
      <c r="F5" s="124" t="s">
        <v>601</v>
      </c>
      <c r="G5" s="463" t="s">
        <v>1</v>
      </c>
      <c r="H5" s="463"/>
      <c r="I5" s="34"/>
    </row>
    <row r="6" spans="2:11" ht="15.75" x14ac:dyDescent="0.25">
      <c r="B6" s="125">
        <v>1</v>
      </c>
      <c r="C6" s="126">
        <v>2</v>
      </c>
      <c r="D6" s="126">
        <v>3</v>
      </c>
      <c r="E6" s="126">
        <v>4</v>
      </c>
      <c r="F6" s="126">
        <v>5</v>
      </c>
      <c r="G6" s="126" t="s">
        <v>431</v>
      </c>
      <c r="H6" s="126" t="s">
        <v>432</v>
      </c>
      <c r="I6" s="6"/>
      <c r="K6" s="19"/>
    </row>
    <row r="7" spans="2:11" ht="15.75" customHeight="1" x14ac:dyDescent="0.25">
      <c r="B7" s="138" t="s">
        <v>317</v>
      </c>
      <c r="C7" s="128" t="s">
        <v>177</v>
      </c>
      <c r="D7" s="129">
        <v>5849379</v>
      </c>
      <c r="E7" s="129">
        <v>7064703</v>
      </c>
      <c r="F7" s="129">
        <v>6434751</v>
      </c>
      <c r="G7" s="134">
        <f>E7/D7*100</f>
        <v>120.77697478655426</v>
      </c>
      <c r="H7" s="131">
        <f>F7/E7*100</f>
        <v>91.083107103016232</v>
      </c>
      <c r="I7" s="6"/>
      <c r="K7" s="19"/>
    </row>
    <row r="8" spans="2:11" ht="15.75" x14ac:dyDescent="0.25">
      <c r="B8" s="138" t="s">
        <v>318</v>
      </c>
      <c r="C8" s="128" t="s">
        <v>178</v>
      </c>
      <c r="D8" s="129">
        <v>2186642</v>
      </c>
      <c r="E8" s="129">
        <v>3176838</v>
      </c>
      <c r="F8" s="129">
        <v>3177294</v>
      </c>
      <c r="G8" s="134">
        <f t="shared" ref="G8:G9" si="0">E8/D8*100</f>
        <v>145.28386448261762</v>
      </c>
      <c r="H8" s="131">
        <f>F8/E8*100</f>
        <v>100.01435389528834</v>
      </c>
      <c r="I8" s="6"/>
      <c r="K8" s="57"/>
    </row>
    <row r="9" spans="2:11" ht="15.75" x14ac:dyDescent="0.25">
      <c r="B9" s="463" t="s">
        <v>179</v>
      </c>
      <c r="C9" s="463"/>
      <c r="D9" s="238">
        <f>D7/D8</f>
        <v>2.6750510600272017</v>
      </c>
      <c r="E9" s="238">
        <f>E7/E8</f>
        <v>2.2238159452889947</v>
      </c>
      <c r="F9" s="238">
        <f>F7/F8</f>
        <v>2.0252299598337453</v>
      </c>
      <c r="G9" s="148">
        <f t="shared" si="0"/>
        <v>83.131719559266344</v>
      </c>
      <c r="H9" s="133">
        <f t="shared" ref="H9" si="1">F9/E9*100</f>
        <v>91.070035005552484</v>
      </c>
      <c r="I9" s="6"/>
    </row>
    <row r="12" spans="2:11" x14ac:dyDescent="0.25">
      <c r="D12" s="19"/>
      <c r="E12" s="19"/>
      <c r="F12" s="77"/>
      <c r="G12" s="77"/>
      <c r="H12" s="77"/>
    </row>
    <row r="13" spans="2:11" x14ac:dyDescent="0.25">
      <c r="D13" s="19"/>
      <c r="E13" s="19"/>
      <c r="F13" s="77"/>
      <c r="G13" s="77"/>
      <c r="H13" s="77"/>
    </row>
    <row r="14" spans="2:11" x14ac:dyDescent="0.25">
      <c r="D14" s="57"/>
      <c r="E14" s="57"/>
      <c r="F14" s="77"/>
      <c r="G14" s="77"/>
      <c r="H14" s="77"/>
    </row>
  </sheetData>
  <mergeCells count="3">
    <mergeCell ref="G5:H5"/>
    <mergeCell ref="B4:H4"/>
    <mergeCell ref="B9:C9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9559-4E01-43BF-919A-26B7CFFC30EB}">
  <dimension ref="B2:L17"/>
  <sheetViews>
    <sheetView workbookViewId="0">
      <selection activeCell="K8" sqref="K8"/>
    </sheetView>
  </sheetViews>
  <sheetFormatPr defaultRowHeight="15" x14ac:dyDescent="0.25"/>
  <cols>
    <col min="2" max="2" width="7" customWidth="1"/>
    <col min="3" max="3" width="45.42578125" customWidth="1"/>
    <col min="4" max="4" width="18" customWidth="1"/>
    <col min="5" max="5" width="18.140625" customWidth="1"/>
    <col min="6" max="6" width="16.5703125" customWidth="1"/>
    <col min="7" max="7" width="11.85546875" customWidth="1"/>
    <col min="8" max="8" width="10.85546875" customWidth="1"/>
    <col min="10" max="10" width="11.7109375" customWidth="1"/>
  </cols>
  <sheetData>
    <row r="2" spans="2:12" s="77" customFormat="1" x14ac:dyDescent="0.25"/>
    <row r="3" spans="2:12" ht="16.5" thickBot="1" x14ac:dyDescent="0.3">
      <c r="B3" s="154"/>
      <c r="C3" s="154"/>
      <c r="D3" s="154"/>
      <c r="E3" s="154"/>
      <c r="F3" s="154"/>
      <c r="G3" s="154"/>
      <c r="H3" s="241" t="s">
        <v>332</v>
      </c>
    </row>
    <row r="4" spans="2:12" ht="24.95" customHeight="1" thickTop="1" x14ac:dyDescent="0.25">
      <c r="B4" s="478" t="s">
        <v>641</v>
      </c>
      <c r="C4" s="478"/>
      <c r="D4" s="478"/>
      <c r="E4" s="478"/>
      <c r="F4" s="478"/>
      <c r="G4" s="478"/>
      <c r="H4" s="478"/>
    </row>
    <row r="5" spans="2:12" ht="15.75" x14ac:dyDescent="0.25">
      <c r="B5" s="459" t="s">
        <v>133</v>
      </c>
      <c r="C5" s="459" t="s">
        <v>86</v>
      </c>
      <c r="D5" s="459" t="s">
        <v>488</v>
      </c>
      <c r="E5" s="459" t="s">
        <v>591</v>
      </c>
      <c r="F5" s="459" t="s">
        <v>601</v>
      </c>
      <c r="G5" s="459" t="s">
        <v>1</v>
      </c>
      <c r="H5" s="459"/>
    </row>
    <row r="6" spans="2:12" ht="15.75" x14ac:dyDescent="0.25">
      <c r="B6" s="459"/>
      <c r="C6" s="459"/>
      <c r="D6" s="459"/>
      <c r="E6" s="459"/>
      <c r="F6" s="459"/>
      <c r="G6" s="119" t="s">
        <v>77</v>
      </c>
      <c r="H6" s="119" t="s">
        <v>422</v>
      </c>
    </row>
    <row r="7" spans="2:12" s="53" customFormat="1" ht="12.75" x14ac:dyDescent="0.2">
      <c r="B7" s="120">
        <v>1</v>
      </c>
      <c r="C7" s="120">
        <v>2</v>
      </c>
      <c r="D7" s="120">
        <v>3</v>
      </c>
      <c r="E7" s="120">
        <v>4</v>
      </c>
      <c r="F7" s="120">
        <v>5</v>
      </c>
      <c r="G7" s="120">
        <v>6</v>
      </c>
      <c r="H7" s="120">
        <v>7</v>
      </c>
    </row>
    <row r="8" spans="2:12" ht="15.75" customHeight="1" x14ac:dyDescent="0.25">
      <c r="B8" s="368" t="s">
        <v>317</v>
      </c>
      <c r="C8" s="369" t="s">
        <v>549</v>
      </c>
      <c r="D8" s="230">
        <f>SUM(D9:D13)</f>
        <v>5844033</v>
      </c>
      <c r="E8" s="230">
        <f>SUM(E9:E13)</f>
        <v>7059357</v>
      </c>
      <c r="F8" s="230">
        <f>SUM(F9:F13)</f>
        <v>6429411</v>
      </c>
      <c r="G8" s="240">
        <f>E8/D8*100</f>
        <v>120.79598113152339</v>
      </c>
      <c r="H8" s="255">
        <f>F8/E8*100</f>
        <v>91.076439398092489</v>
      </c>
      <c r="J8" s="19"/>
      <c r="K8" s="19"/>
      <c r="L8" s="37"/>
    </row>
    <row r="9" spans="2:12" ht="15.75" customHeight="1" x14ac:dyDescent="0.25">
      <c r="B9" s="121" t="s">
        <v>88</v>
      </c>
      <c r="C9" s="122" t="s">
        <v>550</v>
      </c>
      <c r="D9" s="229">
        <v>1267715</v>
      </c>
      <c r="E9" s="229">
        <v>1526321</v>
      </c>
      <c r="F9" s="229">
        <v>1560948</v>
      </c>
      <c r="G9" s="194">
        <f t="shared" ref="G9:G17" si="0">E9/D9*100</f>
        <v>120.39937998682669</v>
      </c>
      <c r="H9" s="254">
        <f t="shared" ref="H9:H16" si="1">F9/E9*100</f>
        <v>102.26865777251312</v>
      </c>
      <c r="J9" s="37"/>
      <c r="K9" s="19"/>
      <c r="L9" s="37"/>
    </row>
    <row r="10" spans="2:12" ht="15.75" customHeight="1" x14ac:dyDescent="0.25">
      <c r="B10" s="121" t="s">
        <v>121</v>
      </c>
      <c r="C10" s="122" t="s">
        <v>551</v>
      </c>
      <c r="D10" s="229">
        <v>2467371</v>
      </c>
      <c r="E10" s="229">
        <v>3095846</v>
      </c>
      <c r="F10" s="229">
        <v>2900921</v>
      </c>
      <c r="G10" s="194">
        <f t="shared" si="0"/>
        <v>125.47144308658893</v>
      </c>
      <c r="H10" s="254">
        <f t="shared" si="1"/>
        <v>93.703659678162282</v>
      </c>
      <c r="J10" s="37"/>
      <c r="K10" s="19"/>
      <c r="L10" s="37"/>
    </row>
    <row r="11" spans="2:12" ht="15.75" customHeight="1" x14ac:dyDescent="0.25">
      <c r="B11" s="121" t="s">
        <v>348</v>
      </c>
      <c r="C11" s="122" t="s">
        <v>552</v>
      </c>
      <c r="D11" s="229">
        <v>1112172</v>
      </c>
      <c r="E11" s="229">
        <v>1401508</v>
      </c>
      <c r="F11" s="229">
        <v>981467</v>
      </c>
      <c r="G11" s="194">
        <f t="shared" si="0"/>
        <v>126.0154004956068</v>
      </c>
      <c r="H11" s="254">
        <f>F11/E11*100</f>
        <v>70.029354095731165</v>
      </c>
      <c r="J11" s="37"/>
      <c r="K11" s="19"/>
      <c r="L11" s="37"/>
    </row>
    <row r="12" spans="2:12" ht="31.5" customHeight="1" x14ac:dyDescent="0.25">
      <c r="B12" s="121" t="s">
        <v>349</v>
      </c>
      <c r="C12" s="122" t="s">
        <v>553</v>
      </c>
      <c r="D12" s="229">
        <v>981701</v>
      </c>
      <c r="E12" s="229">
        <v>1011738</v>
      </c>
      <c r="F12" s="229">
        <v>962418</v>
      </c>
      <c r="G12" s="194">
        <f t="shared" si="0"/>
        <v>103.05968925365259</v>
      </c>
      <c r="H12" s="254">
        <f>F12/E12*100</f>
        <v>95.125220165695069</v>
      </c>
      <c r="J12" s="37"/>
      <c r="K12" s="19"/>
      <c r="L12" s="37"/>
    </row>
    <row r="13" spans="2:12" ht="36.75" customHeight="1" x14ac:dyDescent="0.25">
      <c r="B13" s="121" t="s">
        <v>350</v>
      </c>
      <c r="C13" s="122" t="s">
        <v>598</v>
      </c>
      <c r="D13" s="229">
        <v>15074</v>
      </c>
      <c r="E13" s="229">
        <v>23944</v>
      </c>
      <c r="F13" s="229">
        <v>23657</v>
      </c>
      <c r="G13" s="194">
        <f t="shared" si="0"/>
        <v>158.84304099774448</v>
      </c>
      <c r="H13" s="254">
        <f t="shared" si="1"/>
        <v>98.801369863013704</v>
      </c>
      <c r="J13" s="37"/>
      <c r="K13" s="19"/>
      <c r="L13" s="37"/>
    </row>
    <row r="14" spans="2:12" ht="15.75" customHeight="1" x14ac:dyDescent="0.25">
      <c r="B14" s="368" t="s">
        <v>318</v>
      </c>
      <c r="C14" s="369" t="s">
        <v>554</v>
      </c>
      <c r="D14" s="230">
        <f>D15+D16</f>
        <v>5346</v>
      </c>
      <c r="E14" s="230">
        <f>E15+E16</f>
        <v>5346</v>
      </c>
      <c r="F14" s="230">
        <f>F15+F16</f>
        <v>5340</v>
      </c>
      <c r="G14" s="240">
        <f t="shared" si="0"/>
        <v>100</v>
      </c>
      <c r="H14" s="255">
        <f t="shared" si="1"/>
        <v>99.887766554433227</v>
      </c>
      <c r="J14" s="37"/>
      <c r="K14" s="19"/>
      <c r="L14" s="37"/>
    </row>
    <row r="15" spans="2:12" ht="15.75" customHeight="1" x14ac:dyDescent="0.25">
      <c r="B15" s="121" t="s">
        <v>351</v>
      </c>
      <c r="C15" s="122" t="s">
        <v>555</v>
      </c>
      <c r="D15" s="229">
        <v>0</v>
      </c>
      <c r="E15" s="239">
        <v>0</v>
      </c>
      <c r="F15" s="229">
        <v>0</v>
      </c>
      <c r="G15" s="194" t="s">
        <v>110</v>
      </c>
      <c r="H15" s="254" t="s">
        <v>110</v>
      </c>
      <c r="J15" s="37"/>
      <c r="K15" s="19"/>
      <c r="L15" s="37"/>
    </row>
    <row r="16" spans="2:12" ht="15.75" customHeight="1" x14ac:dyDescent="0.25">
      <c r="B16" s="121" t="s">
        <v>352</v>
      </c>
      <c r="C16" s="122" t="s">
        <v>556</v>
      </c>
      <c r="D16" s="229">
        <v>5346</v>
      </c>
      <c r="E16" s="229">
        <v>5346</v>
      </c>
      <c r="F16" s="229">
        <v>5340</v>
      </c>
      <c r="G16" s="194">
        <f t="shared" si="0"/>
        <v>100</v>
      </c>
      <c r="H16" s="254">
        <f t="shared" si="1"/>
        <v>99.887766554433227</v>
      </c>
      <c r="J16" s="37"/>
      <c r="K16" s="19"/>
      <c r="L16" s="37"/>
    </row>
    <row r="17" spans="2:12" ht="15.75" customHeight="1" x14ac:dyDescent="0.25">
      <c r="B17" s="459" t="s">
        <v>557</v>
      </c>
      <c r="C17" s="459"/>
      <c r="D17" s="230">
        <f>D8+D14</f>
        <v>5849379</v>
      </c>
      <c r="E17" s="230">
        <f>E8+E14</f>
        <v>7064703</v>
      </c>
      <c r="F17" s="230">
        <f>F8+F14</f>
        <v>6434751</v>
      </c>
      <c r="G17" s="240">
        <f t="shared" si="0"/>
        <v>120.77697478655426</v>
      </c>
      <c r="H17" s="255">
        <f>F17/E17*100</f>
        <v>91.083107103016232</v>
      </c>
      <c r="J17" s="19"/>
      <c r="K17" s="19"/>
      <c r="L17" s="37"/>
    </row>
  </sheetData>
  <mergeCells count="8">
    <mergeCell ref="B17:C17"/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  <ignoredErrors>
    <ignoredError sqref="D8 F8" formulaRange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2130E-7DA6-4AD4-AC28-C7C8E8D938FB}">
  <dimension ref="B3:H11"/>
  <sheetViews>
    <sheetView workbookViewId="0">
      <selection activeCell="D14" sqref="D14"/>
    </sheetView>
  </sheetViews>
  <sheetFormatPr defaultRowHeight="15.75" x14ac:dyDescent="0.25"/>
  <cols>
    <col min="1" max="1" width="9.140625" style="2"/>
    <col min="2" max="2" width="6.5703125" style="2" customWidth="1"/>
    <col min="3" max="3" width="44" style="2" customWidth="1"/>
    <col min="4" max="4" width="16" style="2" customWidth="1"/>
    <col min="5" max="6" width="14.85546875" style="2" customWidth="1"/>
    <col min="7" max="7" width="14.28515625" style="2" customWidth="1"/>
    <col min="8" max="8" width="12.5703125" style="2" customWidth="1"/>
    <col min="9" max="16384" width="9.140625" style="2"/>
  </cols>
  <sheetData>
    <row r="3" spans="2:8" ht="16.5" thickBot="1" x14ac:dyDescent="0.3">
      <c r="B3" s="98"/>
      <c r="C3" s="98"/>
      <c r="D3" s="98"/>
      <c r="E3" s="98"/>
      <c r="F3" s="98"/>
      <c r="G3" s="98"/>
      <c r="H3" s="158" t="s">
        <v>332</v>
      </c>
    </row>
    <row r="4" spans="2:8" ht="24.95" customHeight="1" thickTop="1" x14ac:dyDescent="0.25">
      <c r="B4" s="478" t="s">
        <v>642</v>
      </c>
      <c r="C4" s="478"/>
      <c r="D4" s="478"/>
      <c r="E4" s="478"/>
      <c r="F4" s="478"/>
      <c r="G4" s="478"/>
      <c r="H4" s="478"/>
    </row>
    <row r="5" spans="2:8" x14ac:dyDescent="0.25">
      <c r="B5" s="459" t="s">
        <v>133</v>
      </c>
      <c r="C5" s="459" t="s">
        <v>86</v>
      </c>
      <c r="D5" s="459" t="s">
        <v>488</v>
      </c>
      <c r="E5" s="459" t="s">
        <v>591</v>
      </c>
      <c r="F5" s="459" t="s">
        <v>601</v>
      </c>
      <c r="G5" s="459" t="s">
        <v>1</v>
      </c>
      <c r="H5" s="459"/>
    </row>
    <row r="6" spans="2:8" x14ac:dyDescent="0.25">
      <c r="B6" s="459"/>
      <c r="C6" s="459"/>
      <c r="D6" s="459"/>
      <c r="E6" s="459"/>
      <c r="F6" s="459"/>
      <c r="G6" s="119" t="s">
        <v>77</v>
      </c>
      <c r="H6" s="119" t="s">
        <v>422</v>
      </c>
    </row>
    <row r="7" spans="2:8" x14ac:dyDescent="0.25">
      <c r="B7" s="119">
        <v>1</v>
      </c>
      <c r="C7" s="119">
        <v>2</v>
      </c>
      <c r="D7" s="119">
        <v>3</v>
      </c>
      <c r="E7" s="119">
        <v>4</v>
      </c>
      <c r="F7" s="119">
        <v>5</v>
      </c>
      <c r="G7" s="119">
        <v>6</v>
      </c>
      <c r="H7" s="119">
        <v>7</v>
      </c>
    </row>
    <row r="8" spans="2:8" x14ac:dyDescent="0.25">
      <c r="B8" s="121" t="s">
        <v>317</v>
      </c>
      <c r="C8" s="122" t="s">
        <v>558</v>
      </c>
      <c r="D8" s="229">
        <v>4875334</v>
      </c>
      <c r="E8" s="229">
        <v>5576106</v>
      </c>
      <c r="F8" s="229">
        <v>5376901</v>
      </c>
      <c r="G8" s="194">
        <f>E8/D8*100</f>
        <v>114.37382546508607</v>
      </c>
      <c r="H8" s="194">
        <f>F8/E8*100</f>
        <v>96.42752487129907</v>
      </c>
    </row>
    <row r="9" spans="2:8" x14ac:dyDescent="0.25">
      <c r="B9" s="121" t="s">
        <v>318</v>
      </c>
      <c r="C9" s="122" t="s">
        <v>559</v>
      </c>
      <c r="D9" s="229">
        <v>2716263</v>
      </c>
      <c r="E9" s="229">
        <v>2399268</v>
      </c>
      <c r="F9" s="229">
        <v>2203608</v>
      </c>
      <c r="G9" s="194">
        <f t="shared" ref="G9:H11" si="0">E9/D9*100</f>
        <v>88.329738320626532</v>
      </c>
      <c r="H9" s="194">
        <f t="shared" ref="H9:H10" si="1">F9/E9*100</f>
        <v>91.84501272888231</v>
      </c>
    </row>
    <row r="10" spans="2:8" ht="33" customHeight="1" x14ac:dyDescent="0.25">
      <c r="B10" s="121" t="s">
        <v>319</v>
      </c>
      <c r="C10" s="122" t="s">
        <v>560</v>
      </c>
      <c r="D10" s="229">
        <v>2688692</v>
      </c>
      <c r="E10" s="229">
        <v>2399268</v>
      </c>
      <c r="F10" s="229">
        <v>2199607</v>
      </c>
      <c r="G10" s="194">
        <f t="shared" si="0"/>
        <v>89.235509310847064</v>
      </c>
      <c r="H10" s="194">
        <f t="shared" si="1"/>
        <v>91.678253533994535</v>
      </c>
    </row>
    <row r="11" spans="2:8" ht="21.75" customHeight="1" x14ac:dyDescent="0.25">
      <c r="B11" s="459" t="s">
        <v>561</v>
      </c>
      <c r="C11" s="459"/>
      <c r="D11" s="230">
        <f>D8-D10</f>
        <v>2186642</v>
      </c>
      <c r="E11" s="230">
        <f>E8-E10</f>
        <v>3176838</v>
      </c>
      <c r="F11" s="230">
        <f>F8-F10</f>
        <v>3177294</v>
      </c>
      <c r="G11" s="240">
        <f t="shared" si="0"/>
        <v>145.28386448261762</v>
      </c>
      <c r="H11" s="240">
        <f t="shared" si="0"/>
        <v>100.01435389528834</v>
      </c>
    </row>
  </sheetData>
  <mergeCells count="8">
    <mergeCell ref="B11:C11"/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15D5-C993-4128-BB61-CBBA0FB1A381}">
  <sheetPr>
    <pageSetUpPr fitToPage="1"/>
  </sheetPr>
  <dimension ref="B3:O26"/>
  <sheetViews>
    <sheetView workbookViewId="0">
      <selection activeCell="D20" sqref="D20"/>
    </sheetView>
  </sheetViews>
  <sheetFormatPr defaultRowHeight="15" x14ac:dyDescent="0.25"/>
  <cols>
    <col min="3" max="3" width="40" customWidth="1"/>
    <col min="4" max="4" width="17.140625" customWidth="1"/>
    <col min="5" max="5" width="13.85546875" customWidth="1"/>
    <col min="6" max="6" width="17.85546875" customWidth="1"/>
    <col min="7" max="7" width="13" customWidth="1"/>
    <col min="8" max="8" width="15.5703125" customWidth="1"/>
    <col min="9" max="9" width="13.85546875" customWidth="1"/>
    <col min="10" max="10" width="11.42578125" customWidth="1"/>
    <col min="11" max="11" width="10.85546875" customWidth="1"/>
    <col min="13" max="13" width="9.85546875" bestFit="1" customWidth="1"/>
    <col min="14" max="14" width="9.140625" customWidth="1"/>
    <col min="15" max="15" width="10.140625" bestFit="1" customWidth="1"/>
  </cols>
  <sheetData>
    <row r="3" spans="2:15" ht="16.5" thickBot="1" x14ac:dyDescent="0.3">
      <c r="B3" s="154"/>
      <c r="C3" s="154"/>
      <c r="D3" s="154"/>
      <c r="E3" s="154"/>
      <c r="F3" s="154"/>
      <c r="G3" s="154"/>
      <c r="H3" s="154"/>
      <c r="I3" s="154"/>
      <c r="J3" s="154"/>
      <c r="K3" s="234" t="s">
        <v>332</v>
      </c>
    </row>
    <row r="4" spans="2:15" ht="24.95" customHeight="1" thickTop="1" x14ac:dyDescent="0.25">
      <c r="B4" s="465" t="s">
        <v>643</v>
      </c>
      <c r="C4" s="465"/>
      <c r="D4" s="465"/>
      <c r="E4" s="465"/>
      <c r="F4" s="465"/>
      <c r="G4" s="465"/>
      <c r="H4" s="465"/>
      <c r="I4" s="465"/>
      <c r="J4" s="465"/>
      <c r="K4" s="465"/>
    </row>
    <row r="5" spans="2:15" ht="15.75" x14ac:dyDescent="0.25">
      <c r="B5" s="461" t="s">
        <v>133</v>
      </c>
      <c r="C5" s="463" t="s">
        <v>37</v>
      </c>
      <c r="D5" s="463" t="s">
        <v>488</v>
      </c>
      <c r="E5" s="463"/>
      <c r="F5" s="463" t="s">
        <v>591</v>
      </c>
      <c r="G5" s="463"/>
      <c r="H5" s="463" t="s">
        <v>601</v>
      </c>
      <c r="I5" s="463"/>
      <c r="J5" s="463" t="s">
        <v>1</v>
      </c>
      <c r="K5" s="463"/>
    </row>
    <row r="6" spans="2:15" ht="15.75" x14ac:dyDescent="0.25">
      <c r="B6" s="461"/>
      <c r="C6" s="463"/>
      <c r="D6" s="124" t="s">
        <v>2</v>
      </c>
      <c r="E6" s="124" t="s">
        <v>26</v>
      </c>
      <c r="F6" s="124" t="s">
        <v>2</v>
      </c>
      <c r="G6" s="124" t="s">
        <v>26</v>
      </c>
      <c r="H6" s="124" t="s">
        <v>2</v>
      </c>
      <c r="I6" s="124" t="s">
        <v>26</v>
      </c>
      <c r="J6" s="124" t="s">
        <v>417</v>
      </c>
      <c r="K6" s="124" t="s">
        <v>418</v>
      </c>
    </row>
    <row r="7" spans="2:15" x14ac:dyDescent="0.25">
      <c r="B7" s="125">
        <v>1</v>
      </c>
      <c r="C7" s="126">
        <v>2</v>
      </c>
      <c r="D7" s="126">
        <v>3</v>
      </c>
      <c r="E7" s="126">
        <v>4</v>
      </c>
      <c r="F7" s="126">
        <v>5</v>
      </c>
      <c r="G7" s="126">
        <v>6</v>
      </c>
      <c r="H7" s="126">
        <v>7</v>
      </c>
      <c r="I7" s="126">
        <v>8</v>
      </c>
      <c r="J7" s="126">
        <v>9</v>
      </c>
      <c r="K7" s="126">
        <v>10</v>
      </c>
    </row>
    <row r="8" spans="2:15" ht="20.100000000000001" customHeight="1" x14ac:dyDescent="0.25">
      <c r="B8" s="127" t="s">
        <v>317</v>
      </c>
      <c r="C8" s="144" t="s">
        <v>180</v>
      </c>
      <c r="D8" s="129">
        <v>12948828</v>
      </c>
      <c r="E8" s="130">
        <f>D8/D$15*100</f>
        <v>65.860937328180228</v>
      </c>
      <c r="F8" s="129">
        <v>14755459</v>
      </c>
      <c r="G8" s="130">
        <f>F8/F$15*100</f>
        <v>69.65066052545221</v>
      </c>
      <c r="H8" s="129">
        <v>14556400</v>
      </c>
      <c r="I8" s="130">
        <f>H8/H15*100</f>
        <v>70.253811222443545</v>
      </c>
      <c r="J8" s="131">
        <f>F8/D8*100</f>
        <v>113.95208122310375</v>
      </c>
      <c r="K8" s="131">
        <f>H8/F8*100</f>
        <v>98.650946744523509</v>
      </c>
      <c r="M8" s="19"/>
      <c r="N8" s="19"/>
      <c r="O8" s="35"/>
    </row>
    <row r="9" spans="2:15" ht="20.100000000000001" customHeight="1" x14ac:dyDescent="0.25">
      <c r="B9" s="127" t="s">
        <v>318</v>
      </c>
      <c r="C9" s="144" t="s">
        <v>673</v>
      </c>
      <c r="D9" s="129">
        <v>989184</v>
      </c>
      <c r="E9" s="130">
        <f t="shared" ref="E9:E14" si="0">D9/D$15*100</f>
        <v>5.0312341340883222</v>
      </c>
      <c r="F9" s="129">
        <v>986253</v>
      </c>
      <c r="G9" s="130">
        <f t="shared" ref="G9:G14" si="1">F9/F$15*100</f>
        <v>4.6554412773746199</v>
      </c>
      <c r="H9" s="129">
        <v>750911</v>
      </c>
      <c r="I9" s="130">
        <f>H9/H15*100</f>
        <v>3.6241350635360594</v>
      </c>
      <c r="J9" s="131">
        <f t="shared" ref="J9:J15" si="2">F9/D9*100</f>
        <v>99.703695166925471</v>
      </c>
      <c r="K9" s="131">
        <f t="shared" ref="K9:K15" si="3">H9/F9*100</f>
        <v>76.13776586737886</v>
      </c>
      <c r="M9" s="19"/>
      <c r="N9" s="19"/>
      <c r="O9" s="35"/>
    </row>
    <row r="10" spans="2:15" ht="20.100000000000001" customHeight="1" x14ac:dyDescent="0.25">
      <c r="B10" s="127" t="s">
        <v>319</v>
      </c>
      <c r="C10" s="144" t="s">
        <v>674</v>
      </c>
      <c r="D10" s="129">
        <v>2153403</v>
      </c>
      <c r="E10" s="130">
        <f t="shared" si="0"/>
        <v>10.95273950857292</v>
      </c>
      <c r="F10" s="129">
        <v>2157949</v>
      </c>
      <c r="G10" s="130">
        <f t="shared" si="1"/>
        <v>10.186235021915556</v>
      </c>
      <c r="H10" s="129">
        <v>2245969</v>
      </c>
      <c r="I10" s="130">
        <f>H10/H15*100</f>
        <v>10.839759977567276</v>
      </c>
      <c r="J10" s="131">
        <f t="shared" si="2"/>
        <v>100.21110772112792</v>
      </c>
      <c r="K10" s="131">
        <f t="shared" si="3"/>
        <v>104.07887304102181</v>
      </c>
      <c r="M10" s="19"/>
      <c r="N10" s="19"/>
      <c r="O10" s="35"/>
    </row>
    <row r="11" spans="2:15" ht="20.100000000000001" customHeight="1" x14ac:dyDescent="0.25">
      <c r="B11" s="463" t="s">
        <v>181</v>
      </c>
      <c r="C11" s="463"/>
      <c r="D11" s="132">
        <f>SUM(D8:D10)</f>
        <v>16091415</v>
      </c>
      <c r="E11" s="207">
        <f t="shared" si="0"/>
        <v>81.844910970841468</v>
      </c>
      <c r="F11" s="132">
        <f>SUM(F8:F10)</f>
        <v>17899661</v>
      </c>
      <c r="G11" s="207">
        <f t="shared" si="1"/>
        <v>84.492336824742395</v>
      </c>
      <c r="H11" s="132">
        <f>SUM(H8:H10)</f>
        <v>17553280</v>
      </c>
      <c r="I11" s="207">
        <f>H11/H15*100</f>
        <v>84.717706263546859</v>
      </c>
      <c r="J11" s="133">
        <f t="shared" si="2"/>
        <v>111.23733369625977</v>
      </c>
      <c r="K11" s="409">
        <f t="shared" si="3"/>
        <v>98.06487396604885</v>
      </c>
      <c r="M11" s="19"/>
      <c r="N11" s="19"/>
      <c r="O11" s="35"/>
    </row>
    <row r="12" spans="2:15" ht="20.100000000000001" customHeight="1" x14ac:dyDescent="0.25">
      <c r="B12" s="127" t="s">
        <v>320</v>
      </c>
      <c r="C12" s="144" t="s">
        <v>675</v>
      </c>
      <c r="D12" s="129">
        <v>3388072</v>
      </c>
      <c r="E12" s="130">
        <f t="shared" si="0"/>
        <v>17.232570982899936</v>
      </c>
      <c r="F12" s="129">
        <v>3174184</v>
      </c>
      <c r="G12" s="130">
        <f t="shared" si="1"/>
        <v>14.983201283628114</v>
      </c>
      <c r="H12" s="129">
        <v>3077492</v>
      </c>
      <c r="I12" s="130">
        <f>H12/H15*100</f>
        <v>14.852954164943268</v>
      </c>
      <c r="J12" s="131">
        <f t="shared" si="2"/>
        <v>93.687029083207207</v>
      </c>
      <c r="K12" s="131">
        <f t="shared" si="3"/>
        <v>96.953799779722914</v>
      </c>
      <c r="M12" s="35"/>
      <c r="N12" s="19"/>
      <c r="O12" s="35"/>
    </row>
    <row r="13" spans="2:15" ht="20.100000000000001" customHeight="1" x14ac:dyDescent="0.25">
      <c r="B13" s="127" t="s">
        <v>321</v>
      </c>
      <c r="C13" s="144" t="s">
        <v>676</v>
      </c>
      <c r="D13" s="129">
        <v>181375</v>
      </c>
      <c r="E13" s="130">
        <f t="shared" si="0"/>
        <v>0.92251804625860245</v>
      </c>
      <c r="F13" s="129">
        <v>111107</v>
      </c>
      <c r="G13" s="130">
        <f t="shared" si="1"/>
        <v>0.52446189162949253</v>
      </c>
      <c r="H13" s="129">
        <v>88958</v>
      </c>
      <c r="I13" s="130">
        <f>H13/H15*100</f>
        <v>0.42933957150986035</v>
      </c>
      <c r="J13" s="131">
        <f t="shared" si="2"/>
        <v>61.25816678152998</v>
      </c>
      <c r="K13" s="131">
        <f t="shared" si="3"/>
        <v>80.065162411009211</v>
      </c>
      <c r="M13" s="19"/>
      <c r="N13" s="19"/>
      <c r="O13" s="35"/>
    </row>
    <row r="14" spans="2:15" ht="20.100000000000001" customHeight="1" x14ac:dyDescent="0.25">
      <c r="B14" s="463" t="s">
        <v>182</v>
      </c>
      <c r="C14" s="463"/>
      <c r="D14" s="132">
        <f>SUM(D12:D13)</f>
        <v>3569447</v>
      </c>
      <c r="E14" s="207">
        <f t="shared" si="0"/>
        <v>18.155089029158539</v>
      </c>
      <c r="F14" s="132">
        <f>SUM(F12:F13)</f>
        <v>3285291</v>
      </c>
      <c r="G14" s="207">
        <f t="shared" si="1"/>
        <v>15.507663175257608</v>
      </c>
      <c r="H14" s="132">
        <f>SUM(H12:H13)</f>
        <v>3166450</v>
      </c>
      <c r="I14" s="207">
        <f>H14/H15*100</f>
        <v>15.282293736453129</v>
      </c>
      <c r="J14" s="133">
        <f t="shared" si="2"/>
        <v>92.039215038071717</v>
      </c>
      <c r="K14" s="133">
        <f t="shared" si="3"/>
        <v>96.382633988891698</v>
      </c>
      <c r="M14" s="19"/>
      <c r="N14" s="19"/>
      <c r="O14" s="35"/>
    </row>
    <row r="15" spans="2:15" ht="20.100000000000001" customHeight="1" x14ac:dyDescent="0.25">
      <c r="B15" s="463" t="s">
        <v>183</v>
      </c>
      <c r="C15" s="463"/>
      <c r="D15" s="132">
        <f t="shared" ref="D15:G15" si="4">D11+D14</f>
        <v>19660862</v>
      </c>
      <c r="E15" s="133">
        <f t="shared" si="4"/>
        <v>100</v>
      </c>
      <c r="F15" s="132">
        <f t="shared" si="4"/>
        <v>21184952</v>
      </c>
      <c r="G15" s="124">
        <f t="shared" si="4"/>
        <v>100</v>
      </c>
      <c r="H15" s="132">
        <f>H11+H14</f>
        <v>20719730</v>
      </c>
      <c r="I15" s="133">
        <f>I11+I14</f>
        <v>99.999999999999986</v>
      </c>
      <c r="J15" s="133">
        <f t="shared" si="2"/>
        <v>107.75189816194224</v>
      </c>
      <c r="K15" s="133">
        <f t="shared" si="3"/>
        <v>97.803997856591792</v>
      </c>
      <c r="M15" s="19"/>
      <c r="N15" s="19"/>
      <c r="O15" s="35"/>
    </row>
    <row r="16" spans="2:15" x14ac:dyDescent="0.25">
      <c r="I16" s="37"/>
    </row>
    <row r="18" spans="4:11" x14ac:dyDescent="0.25">
      <c r="D18" s="19"/>
      <c r="E18" s="72"/>
      <c r="F18" s="19"/>
      <c r="G18" s="72"/>
    </row>
    <row r="19" spans="4:11" x14ac:dyDescent="0.25">
      <c r="D19" s="419"/>
      <c r="E19" s="420"/>
      <c r="F19" s="419"/>
      <c r="G19" s="420"/>
      <c r="H19" s="419"/>
      <c r="I19" s="420"/>
      <c r="J19" s="420"/>
      <c r="K19" s="420"/>
    </row>
    <row r="20" spans="4:11" x14ac:dyDescent="0.25">
      <c r="D20" s="419"/>
      <c r="E20" s="421"/>
      <c r="F20" s="422"/>
      <c r="G20" s="421"/>
      <c r="H20" s="422"/>
      <c r="I20" s="421"/>
      <c r="J20" s="421"/>
      <c r="K20" s="421"/>
    </row>
    <row r="21" spans="4:11" x14ac:dyDescent="0.25">
      <c r="D21" s="419"/>
      <c r="E21" s="421"/>
      <c r="F21" s="422"/>
      <c r="G21" s="421"/>
      <c r="H21" s="422"/>
      <c r="I21" s="421"/>
      <c r="J21" s="421"/>
      <c r="K21" s="421"/>
    </row>
    <row r="22" spans="4:11" x14ac:dyDescent="0.25">
      <c r="D22" s="419"/>
      <c r="E22" s="420"/>
      <c r="F22" s="419"/>
      <c r="G22" s="420"/>
      <c r="H22" s="419"/>
      <c r="I22" s="420"/>
      <c r="J22" s="420"/>
      <c r="K22" s="420"/>
    </row>
    <row r="23" spans="4:11" x14ac:dyDescent="0.25">
      <c r="D23" s="419"/>
      <c r="E23" s="421"/>
      <c r="F23" s="422"/>
      <c r="G23" s="421"/>
      <c r="H23" s="422"/>
      <c r="I23" s="421"/>
      <c r="J23" s="421"/>
      <c r="K23" s="421"/>
    </row>
    <row r="24" spans="4:11" x14ac:dyDescent="0.25">
      <c r="D24" s="419"/>
      <c r="E24" s="421"/>
      <c r="F24" s="422"/>
      <c r="G24" s="421"/>
      <c r="H24" s="422"/>
      <c r="I24" s="421"/>
      <c r="J24" s="421"/>
      <c r="K24" s="421"/>
    </row>
    <row r="25" spans="4:11" x14ac:dyDescent="0.25">
      <c r="D25" s="419"/>
      <c r="E25" s="420"/>
      <c r="F25" s="419"/>
      <c r="G25" s="420"/>
      <c r="H25" s="419"/>
      <c r="I25" s="420"/>
      <c r="J25" s="420"/>
      <c r="K25" s="420"/>
    </row>
    <row r="26" spans="4:11" x14ac:dyDescent="0.25">
      <c r="D26" s="419"/>
      <c r="E26" s="420"/>
      <c r="F26" s="419"/>
      <c r="G26" s="420"/>
      <c r="H26" s="419"/>
      <c r="I26" s="420"/>
      <c r="J26" s="420"/>
      <c r="K26" s="420"/>
    </row>
  </sheetData>
  <mergeCells count="10">
    <mergeCell ref="B11:C11"/>
    <mergeCell ref="B14:C14"/>
    <mergeCell ref="B15:C15"/>
    <mergeCell ref="C5:C6"/>
    <mergeCell ref="D5:E5"/>
    <mergeCell ref="F5:G5"/>
    <mergeCell ref="H5:I5"/>
    <mergeCell ref="B4:K4"/>
    <mergeCell ref="B5:B6"/>
    <mergeCell ref="J5:K5"/>
  </mergeCells>
  <pageMargins left="0.7" right="0.7" top="0.75" bottom="0.75" header="0.3" footer="0.3"/>
  <pageSetup scale="71" fitToHeight="0" orientation="landscape" r:id="rId1"/>
  <ignoredErrors>
    <ignoredError sqref="D11 H11" formulaRange="1"/>
    <ignoredError sqref="E11 G11 F14:G14 E14" formula="1"/>
    <ignoredError sqref="F11" formula="1" formulaRange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6681-CB0D-44F6-AC79-0595B9D5A795}">
  <dimension ref="B3:J15"/>
  <sheetViews>
    <sheetView workbookViewId="0">
      <selection activeCell="D17" sqref="D17"/>
    </sheetView>
  </sheetViews>
  <sheetFormatPr defaultRowHeight="15" x14ac:dyDescent="0.25"/>
  <cols>
    <col min="3" max="3" width="53.85546875" customWidth="1"/>
    <col min="4" max="4" width="20.42578125" customWidth="1"/>
    <col min="5" max="5" width="22.85546875" customWidth="1"/>
    <col min="6" max="6" width="21.5703125" customWidth="1"/>
  </cols>
  <sheetData>
    <row r="3" spans="2:10" ht="16.5" thickBot="1" x14ac:dyDescent="0.3">
      <c r="B3" s="111"/>
      <c r="C3" s="111"/>
      <c r="D3" s="113"/>
      <c r="E3" s="113"/>
      <c r="F3" s="199" t="s">
        <v>338</v>
      </c>
    </row>
    <row r="4" spans="2:10" ht="24.95" customHeight="1" thickTop="1" x14ac:dyDescent="0.25">
      <c r="B4" s="465" t="s">
        <v>644</v>
      </c>
      <c r="C4" s="465"/>
      <c r="D4" s="465"/>
      <c r="E4" s="465"/>
      <c r="F4" s="465"/>
    </row>
    <row r="5" spans="2:10" ht="15.75" x14ac:dyDescent="0.25">
      <c r="B5" s="227" t="s">
        <v>133</v>
      </c>
      <c r="C5" s="124" t="s">
        <v>595</v>
      </c>
      <c r="D5" s="124" t="s">
        <v>488</v>
      </c>
      <c r="E5" s="124" t="s">
        <v>591</v>
      </c>
      <c r="F5" s="124" t="s">
        <v>601</v>
      </c>
    </row>
    <row r="6" spans="2:10" x14ac:dyDescent="0.25">
      <c r="B6" s="145">
        <v>1</v>
      </c>
      <c r="C6" s="126">
        <v>2</v>
      </c>
      <c r="D6" s="126">
        <v>3</v>
      </c>
      <c r="E6" s="126">
        <v>4</v>
      </c>
      <c r="F6" s="126">
        <v>5</v>
      </c>
    </row>
    <row r="7" spans="2:10" ht="15.75" x14ac:dyDescent="0.25">
      <c r="B7" s="138" t="s">
        <v>317</v>
      </c>
      <c r="C7" s="135" t="s">
        <v>487</v>
      </c>
      <c r="D7" s="140">
        <v>31.297221463271274</v>
      </c>
      <c r="E7" s="140">
        <v>31.942775192521246</v>
      </c>
      <c r="F7" s="140">
        <v>32.014723264060159</v>
      </c>
      <c r="H7" s="77"/>
      <c r="I7" s="77"/>
      <c r="J7" s="77"/>
    </row>
    <row r="8" spans="2:10" ht="15.75" x14ac:dyDescent="0.25">
      <c r="B8" s="138" t="s">
        <v>318</v>
      </c>
      <c r="C8" s="128" t="s">
        <v>313</v>
      </c>
      <c r="D8" s="140">
        <v>45.875589204332485</v>
      </c>
      <c r="E8" s="140">
        <v>44.571369107129541</v>
      </c>
      <c r="F8" s="140">
        <v>44.679073504780234</v>
      </c>
      <c r="H8" s="77"/>
      <c r="I8" s="77"/>
      <c r="J8" s="77"/>
    </row>
    <row r="9" spans="2:10" ht="15.75" x14ac:dyDescent="0.25">
      <c r="B9" s="138" t="s">
        <v>319</v>
      </c>
      <c r="C9" s="128" t="s">
        <v>386</v>
      </c>
      <c r="D9" s="140">
        <v>78.880384604189686</v>
      </c>
      <c r="E9" s="140">
        <v>82.255206879060623</v>
      </c>
      <c r="F9" s="140">
        <v>82.454652900852722</v>
      </c>
      <c r="H9" s="77"/>
      <c r="I9" s="77"/>
      <c r="J9" s="77"/>
    </row>
    <row r="10" spans="2:10" ht="15.75" x14ac:dyDescent="0.25">
      <c r="B10" s="138" t="s">
        <v>320</v>
      </c>
      <c r="C10" s="128" t="s">
        <v>499</v>
      </c>
      <c r="D10" s="140">
        <v>74.516996747870579</v>
      </c>
      <c r="E10" s="140">
        <v>72.349305525803615</v>
      </c>
      <c r="F10" s="140">
        <v>72.974371812297264</v>
      </c>
      <c r="H10" s="77"/>
      <c r="I10" s="77"/>
      <c r="J10" s="77"/>
    </row>
    <row r="11" spans="2:10" ht="15.75" x14ac:dyDescent="0.25">
      <c r="B11" s="138" t="s">
        <v>321</v>
      </c>
      <c r="C11" s="128" t="s">
        <v>500</v>
      </c>
      <c r="D11" s="140">
        <v>73.844806777140022</v>
      </c>
      <c r="E11" s="140">
        <v>71.801552929966519</v>
      </c>
      <c r="F11" s="140">
        <v>72.409815024202899</v>
      </c>
      <c r="H11" s="77"/>
      <c r="I11" s="77"/>
      <c r="J11" s="77"/>
    </row>
    <row r="12" spans="2:10" ht="15.75" x14ac:dyDescent="0.25">
      <c r="B12" s="151"/>
      <c r="C12" s="152"/>
      <c r="D12" s="152"/>
      <c r="E12" s="152"/>
      <c r="F12" s="152"/>
    </row>
    <row r="13" spans="2:10" ht="32.25" customHeight="1" x14ac:dyDescent="0.25">
      <c r="B13" s="479" t="s">
        <v>184</v>
      </c>
      <c r="C13" s="479"/>
      <c r="D13" s="479"/>
      <c r="E13" s="479"/>
      <c r="F13" s="479"/>
      <c r="G13" s="2"/>
    </row>
    <row r="14" spans="2:10" ht="15.75" x14ac:dyDescent="0.25">
      <c r="B14" s="107" t="s">
        <v>501</v>
      </c>
      <c r="C14" s="96"/>
      <c r="D14" s="242"/>
      <c r="E14" s="242"/>
      <c r="F14" s="242"/>
      <c r="G14" s="2"/>
    </row>
    <row r="15" spans="2:10" ht="15.75" x14ac:dyDescent="0.25">
      <c r="C15" s="2"/>
      <c r="D15" s="2"/>
      <c r="E15" s="2"/>
      <c r="F15" s="2"/>
      <c r="G15" s="2"/>
    </row>
  </sheetData>
  <mergeCells count="2">
    <mergeCell ref="B4:F4"/>
    <mergeCell ref="B13:F13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B1F3-5892-42FE-AA76-888AC3F14ADC}">
  <dimension ref="B3:O31"/>
  <sheetViews>
    <sheetView workbookViewId="0">
      <selection activeCell="J25" sqref="J25"/>
    </sheetView>
  </sheetViews>
  <sheetFormatPr defaultRowHeight="15" x14ac:dyDescent="0.25"/>
  <cols>
    <col min="2" max="2" width="8.140625" customWidth="1"/>
    <col min="3" max="3" width="44.85546875" customWidth="1"/>
    <col min="4" max="4" width="19.140625" customWidth="1"/>
    <col min="5" max="5" width="18.42578125" customWidth="1"/>
    <col min="6" max="6" width="15" customWidth="1"/>
    <col min="7" max="7" width="13.85546875" customWidth="1"/>
    <col min="8" max="8" width="15.85546875" customWidth="1"/>
    <col min="10" max="10" width="14.42578125" customWidth="1"/>
    <col min="11" max="12" width="15.28515625" bestFit="1" customWidth="1"/>
    <col min="13" max="13" width="9" bestFit="1" customWidth="1"/>
    <col min="14" max="14" width="14.42578125" customWidth="1"/>
  </cols>
  <sheetData>
    <row r="3" spans="2:15" ht="16.5" thickBot="1" x14ac:dyDescent="0.3">
      <c r="B3" s="154"/>
      <c r="C3" s="154"/>
      <c r="D3" s="157"/>
      <c r="E3" s="157"/>
      <c r="F3" s="157"/>
      <c r="G3" s="157"/>
      <c r="H3" s="211" t="s">
        <v>339</v>
      </c>
    </row>
    <row r="4" spans="2:15" ht="24.95" customHeight="1" thickTop="1" x14ac:dyDescent="0.25">
      <c r="B4" s="465" t="s">
        <v>645</v>
      </c>
      <c r="C4" s="465"/>
      <c r="D4" s="465"/>
      <c r="E4" s="465"/>
      <c r="F4" s="465"/>
      <c r="G4" s="465"/>
      <c r="H4" s="465"/>
    </row>
    <row r="5" spans="2:15" ht="15.75" x14ac:dyDescent="0.25">
      <c r="B5" s="461" t="s">
        <v>133</v>
      </c>
      <c r="C5" s="463" t="s">
        <v>146</v>
      </c>
      <c r="D5" s="124" t="s">
        <v>488</v>
      </c>
      <c r="E5" s="124" t="s">
        <v>591</v>
      </c>
      <c r="F5" s="124" t="s">
        <v>601</v>
      </c>
      <c r="G5" s="463" t="s">
        <v>1</v>
      </c>
      <c r="H5" s="463"/>
    </row>
    <row r="6" spans="2:15" ht="15.75" x14ac:dyDescent="0.25">
      <c r="B6" s="461"/>
      <c r="C6" s="463"/>
      <c r="D6" s="124" t="s">
        <v>2</v>
      </c>
      <c r="E6" s="124" t="s">
        <v>2</v>
      </c>
      <c r="F6" s="124" t="s">
        <v>2</v>
      </c>
      <c r="G6" s="124" t="s">
        <v>77</v>
      </c>
      <c r="H6" s="124" t="s">
        <v>422</v>
      </c>
    </row>
    <row r="7" spans="2:15" x14ac:dyDescent="0.25">
      <c r="B7" s="125">
        <v>1</v>
      </c>
      <c r="C7" s="126">
        <v>2</v>
      </c>
      <c r="D7" s="126">
        <v>3</v>
      </c>
      <c r="E7" s="126">
        <v>4</v>
      </c>
      <c r="F7" s="126">
        <v>5</v>
      </c>
      <c r="G7" s="126">
        <v>6</v>
      </c>
      <c r="H7" s="126">
        <v>7</v>
      </c>
    </row>
    <row r="8" spans="2:15" ht="15.75" x14ac:dyDescent="0.25">
      <c r="B8" s="138"/>
      <c r="C8" s="168" t="s">
        <v>185</v>
      </c>
      <c r="D8" s="128"/>
      <c r="E8" s="128"/>
      <c r="F8" s="128"/>
      <c r="G8" s="128"/>
      <c r="H8" s="137"/>
    </row>
    <row r="9" spans="2:15" ht="15.75" x14ac:dyDescent="0.25">
      <c r="B9" s="138" t="s">
        <v>317</v>
      </c>
      <c r="C9" s="144" t="s">
        <v>467</v>
      </c>
      <c r="D9" s="134">
        <v>10981471</v>
      </c>
      <c r="E9" s="134">
        <v>11876470</v>
      </c>
      <c r="F9" s="134">
        <v>11470968</v>
      </c>
      <c r="G9" s="131">
        <f>E9/D9*100</f>
        <v>108.15008298979254</v>
      </c>
      <c r="H9" s="131">
        <f>F9/E9*100</f>
        <v>96.585668974030156</v>
      </c>
      <c r="J9" s="19"/>
      <c r="K9" s="19"/>
      <c r="L9" s="19"/>
      <c r="M9" s="19"/>
      <c r="N9" s="77"/>
      <c r="O9" s="77"/>
    </row>
    <row r="10" spans="2:15" ht="15.75" x14ac:dyDescent="0.25">
      <c r="B10" s="138" t="s">
        <v>318</v>
      </c>
      <c r="C10" s="144" t="s">
        <v>468</v>
      </c>
      <c r="D10" s="134">
        <v>13510009</v>
      </c>
      <c r="E10" s="134">
        <v>15288271</v>
      </c>
      <c r="F10" s="134">
        <v>15327623</v>
      </c>
      <c r="G10" s="131">
        <f>E10/D10*100</f>
        <v>113.16255229733747</v>
      </c>
      <c r="H10" s="131">
        <f t="shared" ref="H10:H26" si="0">F10/E10*100</f>
        <v>100.25739993750764</v>
      </c>
      <c r="J10" s="19"/>
      <c r="K10" s="19"/>
      <c r="L10" s="19"/>
      <c r="M10" s="19"/>
      <c r="N10" s="77"/>
      <c r="O10" s="77"/>
    </row>
    <row r="11" spans="2:15" ht="15.75" x14ac:dyDescent="0.25">
      <c r="B11" s="138" t="s">
        <v>319</v>
      </c>
      <c r="C11" s="144" t="s">
        <v>469</v>
      </c>
      <c r="D11" s="134">
        <f>D9-D10</f>
        <v>-2528538</v>
      </c>
      <c r="E11" s="134">
        <f>E9-E10</f>
        <v>-3411801</v>
      </c>
      <c r="F11" s="134">
        <f>F9-F10</f>
        <v>-3856655</v>
      </c>
      <c r="G11" s="141" t="s">
        <v>110</v>
      </c>
      <c r="H11" s="131" t="s">
        <v>110</v>
      </c>
      <c r="J11" s="19"/>
      <c r="K11" s="19"/>
      <c r="L11" s="19"/>
      <c r="M11" s="19"/>
      <c r="N11" s="77"/>
      <c r="O11" s="77"/>
    </row>
    <row r="12" spans="2:15" ht="15.75" customHeight="1" x14ac:dyDescent="0.25">
      <c r="B12" s="138"/>
      <c r="C12" s="128" t="s">
        <v>186</v>
      </c>
      <c r="D12" s="243"/>
      <c r="E12" s="141"/>
      <c r="F12" s="141"/>
      <c r="G12" s="141"/>
      <c r="H12" s="131"/>
      <c r="J12" s="77"/>
      <c r="K12" s="77"/>
      <c r="L12" s="77"/>
      <c r="M12" s="77"/>
      <c r="N12" s="77"/>
      <c r="O12" s="77"/>
    </row>
    <row r="13" spans="2:15" ht="15.75" x14ac:dyDescent="0.25">
      <c r="B13" s="138" t="s">
        <v>291</v>
      </c>
      <c r="C13" s="128" t="s">
        <v>470</v>
      </c>
      <c r="D13" s="244">
        <f>D9/D10</f>
        <v>0.81283965095804156</v>
      </c>
      <c r="E13" s="244">
        <f>E9/E10</f>
        <v>0.77683539230826038</v>
      </c>
      <c r="F13" s="244">
        <f>F9/F10</f>
        <v>0.74838531714930623</v>
      </c>
      <c r="G13" s="137"/>
      <c r="H13" s="131"/>
      <c r="J13" s="31"/>
      <c r="K13" s="31"/>
      <c r="L13" s="31"/>
      <c r="M13" s="77"/>
      <c r="N13" s="77"/>
      <c r="O13" s="77"/>
    </row>
    <row r="14" spans="2:15" ht="15.75" x14ac:dyDescent="0.25">
      <c r="B14" s="138" t="s">
        <v>292</v>
      </c>
      <c r="C14" s="128" t="s">
        <v>471</v>
      </c>
      <c r="D14" s="245">
        <v>0.65</v>
      </c>
      <c r="E14" s="245">
        <v>0.65</v>
      </c>
      <c r="F14" s="244">
        <v>0.65</v>
      </c>
      <c r="G14" s="137"/>
      <c r="H14" s="131"/>
      <c r="J14" s="31"/>
      <c r="K14" s="31"/>
      <c r="L14" s="31"/>
      <c r="M14" s="77"/>
      <c r="N14" s="77"/>
      <c r="O14" s="77"/>
    </row>
    <row r="15" spans="2:15" ht="15.75" x14ac:dyDescent="0.25">
      <c r="B15" s="463" t="s">
        <v>187</v>
      </c>
      <c r="C15" s="463"/>
      <c r="D15" s="246">
        <f>D13-D14</f>
        <v>0.16283965095804154</v>
      </c>
      <c r="E15" s="246">
        <f>E13-E14</f>
        <v>0.12683539230826035</v>
      </c>
      <c r="F15" s="246">
        <f>F13-F14</f>
        <v>9.8385317149306206E-2</v>
      </c>
      <c r="G15" s="247"/>
      <c r="H15" s="133"/>
      <c r="J15" s="31"/>
      <c r="K15" s="31"/>
      <c r="L15" s="31"/>
      <c r="M15" s="77"/>
      <c r="N15" s="77"/>
      <c r="O15" s="77"/>
    </row>
    <row r="16" spans="2:15" ht="16.350000000000001" customHeight="1" x14ac:dyDescent="0.25">
      <c r="B16" s="138"/>
      <c r="C16" s="168" t="s">
        <v>188</v>
      </c>
      <c r="D16" s="141"/>
      <c r="E16" s="141"/>
      <c r="F16" s="141"/>
      <c r="G16" s="141"/>
      <c r="H16" s="131"/>
      <c r="J16" s="77"/>
      <c r="K16" s="77"/>
      <c r="L16" s="77"/>
      <c r="M16" s="77"/>
      <c r="N16" s="77"/>
      <c r="O16" s="77"/>
    </row>
    <row r="17" spans="2:15" ht="15.75" x14ac:dyDescent="0.25">
      <c r="B17" s="138" t="s">
        <v>317</v>
      </c>
      <c r="C17" s="128" t="s">
        <v>467</v>
      </c>
      <c r="D17" s="134">
        <v>12065528</v>
      </c>
      <c r="E17" s="134">
        <v>13050687</v>
      </c>
      <c r="F17" s="134">
        <v>12638737</v>
      </c>
      <c r="G17" s="131">
        <f>E17/D17*100</f>
        <v>108.1650715990216</v>
      </c>
      <c r="H17" s="131">
        <f t="shared" si="0"/>
        <v>96.843461190970245</v>
      </c>
      <c r="J17" s="19"/>
      <c r="K17" s="19"/>
      <c r="L17" s="19"/>
      <c r="M17" s="77"/>
      <c r="N17" s="77"/>
      <c r="O17" s="77"/>
    </row>
    <row r="18" spans="2:15" ht="15.75" x14ac:dyDescent="0.25">
      <c r="B18" s="138" t="s">
        <v>318</v>
      </c>
      <c r="C18" s="128" t="s">
        <v>468</v>
      </c>
      <c r="D18" s="134">
        <v>14303357</v>
      </c>
      <c r="E18" s="134">
        <v>16112291</v>
      </c>
      <c r="F18" s="134">
        <v>15921100</v>
      </c>
      <c r="G18" s="131">
        <f>E18/D18*100</f>
        <v>112.64691918128031</v>
      </c>
      <c r="H18" s="131">
        <f t="shared" si="0"/>
        <v>98.81338414257786</v>
      </c>
      <c r="J18" s="19"/>
      <c r="K18" s="19"/>
      <c r="L18" s="19"/>
      <c r="M18" s="77"/>
      <c r="N18" s="77"/>
      <c r="O18" s="77"/>
    </row>
    <row r="19" spans="2:15" ht="15.75" x14ac:dyDescent="0.25">
      <c r="B19" s="138" t="s">
        <v>319</v>
      </c>
      <c r="C19" s="128" t="s">
        <v>469</v>
      </c>
      <c r="D19" s="134">
        <f>D17-D18</f>
        <v>-2237829</v>
      </c>
      <c r="E19" s="134">
        <f>E17-E18</f>
        <v>-3061604</v>
      </c>
      <c r="F19" s="134">
        <f>F17-F18</f>
        <v>-3282363</v>
      </c>
      <c r="G19" s="141" t="s">
        <v>110</v>
      </c>
      <c r="H19" s="131" t="s">
        <v>110</v>
      </c>
      <c r="J19" s="19"/>
      <c r="K19" s="19"/>
      <c r="L19" s="19"/>
      <c r="M19" s="77"/>
      <c r="N19" s="77"/>
      <c r="O19" s="77"/>
    </row>
    <row r="20" spans="2:15" ht="15.75" customHeight="1" x14ac:dyDescent="0.25">
      <c r="B20" s="138"/>
      <c r="C20" s="128" t="s">
        <v>186</v>
      </c>
      <c r="D20" s="243"/>
      <c r="E20" s="141"/>
      <c r="F20" s="141"/>
      <c r="G20" s="141"/>
      <c r="H20" s="131"/>
      <c r="J20" s="77"/>
      <c r="K20" s="77"/>
      <c r="L20" s="77"/>
      <c r="M20" s="77"/>
      <c r="N20" s="77"/>
      <c r="O20" s="77"/>
    </row>
    <row r="21" spans="2:15" ht="15.75" x14ac:dyDescent="0.25">
      <c r="B21" s="138" t="s">
        <v>291</v>
      </c>
      <c r="C21" s="128" t="s">
        <v>470</v>
      </c>
      <c r="D21" s="244">
        <f>D17/D18</f>
        <v>0.84354519012564677</v>
      </c>
      <c r="E21" s="244">
        <f>E17/E18</f>
        <v>0.80998332266963158</v>
      </c>
      <c r="F21" s="244">
        <f>F17/F18</f>
        <v>0.79383566462116306</v>
      </c>
      <c r="G21" s="137"/>
      <c r="H21" s="131"/>
      <c r="J21" s="31"/>
      <c r="K21" s="31"/>
      <c r="L21" s="31"/>
      <c r="M21" s="77"/>
      <c r="N21" s="77"/>
      <c r="O21" s="77"/>
    </row>
    <row r="22" spans="2:15" ht="15.75" x14ac:dyDescent="0.25">
      <c r="B22" s="138" t="s">
        <v>292</v>
      </c>
      <c r="C22" s="128" t="s">
        <v>471</v>
      </c>
      <c r="D22" s="245">
        <v>0.6</v>
      </c>
      <c r="E22" s="245">
        <v>0.6</v>
      </c>
      <c r="F22" s="244">
        <v>0.6</v>
      </c>
      <c r="G22" s="137"/>
      <c r="H22" s="131"/>
      <c r="J22" s="31"/>
      <c r="K22" s="31"/>
      <c r="L22" s="31"/>
      <c r="M22" s="77"/>
      <c r="N22" s="77"/>
      <c r="O22" s="77"/>
    </row>
    <row r="23" spans="2:15" ht="15.6" customHeight="1" x14ac:dyDescent="0.25">
      <c r="B23" s="463" t="s">
        <v>187</v>
      </c>
      <c r="C23" s="463"/>
      <c r="D23" s="246">
        <f>D21-D22</f>
        <v>0.24354519012564679</v>
      </c>
      <c r="E23" s="246">
        <f>E21-E22</f>
        <v>0.2099833226696316</v>
      </c>
      <c r="F23" s="246">
        <f>F21-F22</f>
        <v>0.19383566462116308</v>
      </c>
      <c r="G23" s="247"/>
      <c r="H23" s="133"/>
      <c r="J23" s="31"/>
      <c r="K23" s="31"/>
      <c r="L23" s="31"/>
      <c r="M23" s="77"/>
      <c r="N23" s="77"/>
      <c r="O23" s="77"/>
    </row>
    <row r="24" spans="2:15" ht="16.5" customHeight="1" x14ac:dyDescent="0.25">
      <c r="B24" s="138"/>
      <c r="C24" s="168" t="s">
        <v>189</v>
      </c>
      <c r="D24" s="141"/>
      <c r="E24" s="141"/>
      <c r="F24" s="141"/>
      <c r="G24" s="141"/>
      <c r="H24" s="131"/>
      <c r="J24" s="77"/>
      <c r="K24" s="77"/>
      <c r="L24" s="77"/>
      <c r="M24" s="77"/>
      <c r="N24" s="77"/>
      <c r="O24" s="77"/>
    </row>
    <row r="25" spans="2:15" ht="15.75" x14ac:dyDescent="0.25">
      <c r="B25" s="138" t="s">
        <v>317</v>
      </c>
      <c r="C25" s="128" t="s">
        <v>467</v>
      </c>
      <c r="D25" s="134">
        <v>13257364</v>
      </c>
      <c r="E25" s="134">
        <v>14327360</v>
      </c>
      <c r="F25" s="134">
        <v>13823732</v>
      </c>
      <c r="G25" s="131">
        <f>E25/D25*100</f>
        <v>108.07095588534794</v>
      </c>
      <c r="H25" s="131">
        <f t="shared" si="0"/>
        <v>96.484851361311513</v>
      </c>
      <c r="J25" s="19"/>
      <c r="K25" s="19"/>
      <c r="L25" s="19"/>
      <c r="M25" s="77"/>
      <c r="N25" s="77"/>
      <c r="O25" s="77"/>
    </row>
    <row r="26" spans="2:15" ht="19.350000000000001" customHeight="1" x14ac:dyDescent="0.25">
      <c r="B26" s="138" t="s">
        <v>318</v>
      </c>
      <c r="C26" s="128" t="s">
        <v>468</v>
      </c>
      <c r="D26" s="134">
        <v>15167836</v>
      </c>
      <c r="E26" s="134">
        <v>16976401</v>
      </c>
      <c r="F26" s="134">
        <v>16802002</v>
      </c>
      <c r="G26" s="131">
        <f>E26/D26*100</f>
        <v>111.92368509258669</v>
      </c>
      <c r="H26" s="131">
        <f t="shared" si="0"/>
        <v>98.972697452186722</v>
      </c>
      <c r="J26" s="19"/>
      <c r="K26" s="19"/>
      <c r="L26" s="19"/>
      <c r="M26" s="77"/>
      <c r="N26" s="77"/>
      <c r="O26" s="77"/>
    </row>
    <row r="27" spans="2:15" ht="15.75" x14ac:dyDescent="0.25">
      <c r="B27" s="138" t="s">
        <v>319</v>
      </c>
      <c r="C27" s="128" t="s">
        <v>469</v>
      </c>
      <c r="D27" s="134">
        <f>D25-D26</f>
        <v>-1910472</v>
      </c>
      <c r="E27" s="134">
        <f>E25-E26</f>
        <v>-2649041</v>
      </c>
      <c r="F27" s="134">
        <f>F25-F26</f>
        <v>-2978270</v>
      </c>
      <c r="G27" s="141" t="s">
        <v>110</v>
      </c>
      <c r="H27" s="131" t="s">
        <v>110</v>
      </c>
      <c r="J27" s="19"/>
      <c r="K27" s="19"/>
      <c r="L27" s="19"/>
      <c r="M27" s="77"/>
      <c r="N27" s="77"/>
      <c r="O27" s="77"/>
    </row>
    <row r="28" spans="2:15" ht="15.75" customHeight="1" x14ac:dyDescent="0.25">
      <c r="B28" s="138"/>
      <c r="C28" s="128" t="s">
        <v>186</v>
      </c>
      <c r="D28" s="243"/>
      <c r="E28" s="141"/>
      <c r="F28" s="141"/>
      <c r="G28" s="141"/>
      <c r="H28" s="131"/>
      <c r="J28" s="77"/>
      <c r="K28" s="77"/>
      <c r="L28" s="77"/>
      <c r="M28" s="77"/>
      <c r="N28" s="77"/>
      <c r="O28" s="77"/>
    </row>
    <row r="29" spans="2:15" ht="15" customHeight="1" x14ac:dyDescent="0.25">
      <c r="B29" s="138" t="s">
        <v>291</v>
      </c>
      <c r="C29" s="128" t="s">
        <v>470</v>
      </c>
      <c r="D29" s="244">
        <f>D25/D26</f>
        <v>0.87404452421558354</v>
      </c>
      <c r="E29" s="244">
        <f>E25/E26</f>
        <v>0.84395744421918406</v>
      </c>
      <c r="F29" s="244">
        <f>F25/F26</f>
        <v>0.82274314691784944</v>
      </c>
      <c r="G29" s="137"/>
      <c r="H29" s="131"/>
      <c r="J29" s="31"/>
      <c r="K29" s="31"/>
      <c r="L29" s="31"/>
      <c r="M29" s="77"/>
      <c r="N29" s="77"/>
      <c r="O29" s="77"/>
    </row>
    <row r="30" spans="2:15" ht="21" customHeight="1" x14ac:dyDescent="0.25">
      <c r="B30" s="138" t="s">
        <v>292</v>
      </c>
      <c r="C30" s="128" t="s">
        <v>471</v>
      </c>
      <c r="D30" s="245">
        <v>0.55000000000000004</v>
      </c>
      <c r="E30" s="245">
        <v>0.55000000000000004</v>
      </c>
      <c r="F30" s="244">
        <v>0.55000000000000004</v>
      </c>
      <c r="G30" s="137"/>
      <c r="H30" s="131"/>
      <c r="J30" s="31"/>
      <c r="K30" s="31"/>
      <c r="L30" s="31"/>
      <c r="M30" s="77"/>
      <c r="N30" s="77"/>
      <c r="O30" s="77"/>
    </row>
    <row r="31" spans="2:15" ht="18.75" customHeight="1" x14ac:dyDescent="0.25">
      <c r="B31" s="463" t="s">
        <v>187</v>
      </c>
      <c r="C31" s="463"/>
      <c r="D31" s="246">
        <f>D29-D30</f>
        <v>0.3240445242155835</v>
      </c>
      <c r="E31" s="246">
        <f>E29-E30</f>
        <v>0.29395744421918402</v>
      </c>
      <c r="F31" s="246">
        <f>F29-F30</f>
        <v>0.2727431469178494</v>
      </c>
      <c r="G31" s="248"/>
      <c r="H31" s="177"/>
      <c r="J31" s="31"/>
      <c r="K31" s="31"/>
      <c r="L31" s="31"/>
      <c r="M31" s="77"/>
      <c r="N31" s="77"/>
      <c r="O31" s="77"/>
    </row>
  </sheetData>
  <mergeCells count="7">
    <mergeCell ref="B4:H4"/>
    <mergeCell ref="B5:B6"/>
    <mergeCell ref="B15:C15"/>
    <mergeCell ref="B23:C23"/>
    <mergeCell ref="B31:C31"/>
    <mergeCell ref="C5:C6"/>
    <mergeCell ref="G5:H5"/>
  </mergeCells>
  <pageMargins left="0.7" right="0.7" top="0.75" bottom="0.75" header="0.3" footer="0.3"/>
  <pageSetup orientation="portrait" r:id="rId1"/>
  <ignoredErrors>
    <ignoredError sqref="D12:E12 D20:E20 D28:E28 D16:E16 D24:E24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C513-DD8A-416B-B981-A82B6BC0B615}">
  <dimension ref="B3:S34"/>
  <sheetViews>
    <sheetView topLeftCell="D5" workbookViewId="0">
      <selection activeCell="P10" sqref="P10"/>
    </sheetView>
  </sheetViews>
  <sheetFormatPr defaultRowHeight="15" x14ac:dyDescent="0.25"/>
  <cols>
    <col min="2" max="2" width="7.28515625" customWidth="1"/>
    <col min="3" max="3" width="25.140625" customWidth="1"/>
    <col min="4" max="4" width="15.8554687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  <col min="15" max="15" width="11" customWidth="1"/>
  </cols>
  <sheetData>
    <row r="3" spans="2:19" ht="16.5" thickBot="1" x14ac:dyDescent="0.3">
      <c r="B3" s="111"/>
      <c r="C3" s="112" t="s">
        <v>196</v>
      </c>
      <c r="D3" s="113"/>
      <c r="E3" s="113"/>
      <c r="F3" s="113"/>
      <c r="G3" s="113"/>
      <c r="H3" s="113"/>
      <c r="I3" s="113"/>
      <c r="J3" s="113"/>
      <c r="K3" s="113"/>
      <c r="L3" s="250" t="s">
        <v>340</v>
      </c>
      <c r="M3" s="111"/>
    </row>
    <row r="4" spans="2:19" ht="24.95" customHeight="1" thickTop="1" x14ac:dyDescent="0.25">
      <c r="B4" s="465" t="s">
        <v>646</v>
      </c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</row>
    <row r="5" spans="2:19" ht="15.75" x14ac:dyDescent="0.25">
      <c r="B5" s="461" t="s">
        <v>133</v>
      </c>
      <c r="C5" s="463" t="s">
        <v>146</v>
      </c>
      <c r="D5" s="463" t="s">
        <v>591</v>
      </c>
      <c r="E5" s="463"/>
      <c r="F5" s="463"/>
      <c r="G5" s="463"/>
      <c r="H5" s="463" t="s">
        <v>601</v>
      </c>
      <c r="I5" s="463"/>
      <c r="J5" s="463"/>
      <c r="K5" s="463"/>
      <c r="L5" s="463" t="s">
        <v>1</v>
      </c>
      <c r="M5" s="463"/>
    </row>
    <row r="6" spans="2:19" ht="15.75" x14ac:dyDescent="0.25">
      <c r="B6" s="461"/>
      <c r="C6" s="463"/>
      <c r="D6" s="463" t="s">
        <v>190</v>
      </c>
      <c r="E6" s="463"/>
      <c r="F6" s="463" t="s">
        <v>18</v>
      </c>
      <c r="G6" s="463"/>
      <c r="H6" s="463" t="s">
        <v>190</v>
      </c>
      <c r="I6" s="463"/>
      <c r="J6" s="463" t="s">
        <v>18</v>
      </c>
      <c r="K6" s="463"/>
      <c r="L6" s="124" t="s">
        <v>190</v>
      </c>
      <c r="M6" s="124" t="s">
        <v>18</v>
      </c>
    </row>
    <row r="7" spans="2:19" ht="15.75" x14ac:dyDescent="0.25">
      <c r="B7" s="461"/>
      <c r="C7" s="463"/>
      <c r="D7" s="124" t="s">
        <v>2</v>
      </c>
      <c r="E7" s="124" t="s">
        <v>26</v>
      </c>
      <c r="F7" s="124" t="s">
        <v>2</v>
      </c>
      <c r="G7" s="124" t="s">
        <v>26</v>
      </c>
      <c r="H7" s="124" t="s">
        <v>2</v>
      </c>
      <c r="I7" s="124" t="s">
        <v>26</v>
      </c>
      <c r="J7" s="124" t="s">
        <v>2</v>
      </c>
      <c r="K7" s="124" t="s">
        <v>26</v>
      </c>
      <c r="L7" s="124" t="s">
        <v>474</v>
      </c>
      <c r="M7" s="124" t="s">
        <v>475</v>
      </c>
    </row>
    <row r="8" spans="2:19" x14ac:dyDescent="0.25">
      <c r="B8" s="125">
        <v>1</v>
      </c>
      <c r="C8" s="126">
        <v>2</v>
      </c>
      <c r="D8" s="126">
        <v>3</v>
      </c>
      <c r="E8" s="126">
        <v>4</v>
      </c>
      <c r="F8" s="126">
        <v>5</v>
      </c>
      <c r="G8" s="126">
        <v>6</v>
      </c>
      <c r="H8" s="126">
        <v>7</v>
      </c>
      <c r="I8" s="126">
        <v>8</v>
      </c>
      <c r="J8" s="126">
        <v>9</v>
      </c>
      <c r="K8" s="126">
        <v>10</v>
      </c>
      <c r="L8" s="126">
        <v>11</v>
      </c>
      <c r="M8" s="126">
        <v>12</v>
      </c>
    </row>
    <row r="9" spans="2:19" ht="31.5" x14ac:dyDescent="0.25">
      <c r="B9" s="138"/>
      <c r="C9" s="168" t="s">
        <v>574</v>
      </c>
      <c r="D9" s="137"/>
      <c r="E9" s="141"/>
      <c r="F9" s="137"/>
      <c r="G9" s="128"/>
      <c r="H9" s="128"/>
      <c r="I9" s="137"/>
      <c r="J9" s="141"/>
      <c r="K9" s="141"/>
      <c r="L9" s="141"/>
      <c r="M9" s="137"/>
    </row>
    <row r="10" spans="2:19" ht="20.100000000000001" customHeight="1" x14ac:dyDescent="0.25">
      <c r="B10" s="138" t="s">
        <v>317</v>
      </c>
      <c r="C10" s="128" t="s">
        <v>28</v>
      </c>
      <c r="D10" s="134">
        <v>952</v>
      </c>
      <c r="E10" s="130">
        <f>D10/D$15*100</f>
        <v>10.124428373923216</v>
      </c>
      <c r="F10" s="134">
        <v>1513</v>
      </c>
      <c r="G10" s="130">
        <f>F10/F$15*100</f>
        <v>14.891732283464568</v>
      </c>
      <c r="H10" s="134">
        <v>1187</v>
      </c>
      <c r="I10" s="130">
        <f>H10/H15*100</f>
        <v>13.433680398370305</v>
      </c>
      <c r="J10" s="134">
        <v>1763</v>
      </c>
      <c r="K10" s="130">
        <f>J10/J15*100</f>
        <v>18.399081611354624</v>
      </c>
      <c r="L10" s="131">
        <f>H10/D10*100</f>
        <v>124.68487394957984</v>
      </c>
      <c r="M10" s="131">
        <f>J10/F10*100</f>
        <v>116.52346331791144</v>
      </c>
      <c r="O10" s="19"/>
      <c r="P10" s="77"/>
      <c r="Q10" s="77"/>
      <c r="R10" s="77"/>
      <c r="S10" s="77"/>
    </row>
    <row r="11" spans="2:19" ht="18.600000000000001" customHeight="1" x14ac:dyDescent="0.25">
      <c r="B11" s="138" t="s">
        <v>318</v>
      </c>
      <c r="C11" s="128" t="s">
        <v>410</v>
      </c>
      <c r="D11" s="134">
        <v>965</v>
      </c>
      <c r="E11" s="130">
        <f t="shared" ref="E11:E14" si="0">D11/D$15*100</f>
        <v>10.262682122726789</v>
      </c>
      <c r="F11" s="134">
        <v>981</v>
      </c>
      <c r="G11" s="130">
        <f t="shared" ref="G11:G14" si="1">F11/F$15*100</f>
        <v>9.6555118110236222</v>
      </c>
      <c r="H11" s="134">
        <v>609</v>
      </c>
      <c r="I11" s="130">
        <f>H11/H15*100</f>
        <v>6.8922589406971477</v>
      </c>
      <c r="J11" s="134">
        <v>618</v>
      </c>
      <c r="K11" s="130">
        <f>J11/J15*100</f>
        <v>6.4495929868503445</v>
      </c>
      <c r="L11" s="131">
        <f t="shared" ref="L11:L15" si="2">H11/D11*100</f>
        <v>63.108808290155437</v>
      </c>
      <c r="M11" s="131">
        <f t="shared" ref="M11:M15" si="3">J11/F11*100</f>
        <v>62.99694189602446</v>
      </c>
      <c r="O11" s="77"/>
      <c r="P11" s="77"/>
      <c r="Q11" s="77"/>
      <c r="R11" s="77"/>
      <c r="S11" s="77"/>
    </row>
    <row r="12" spans="2:19" ht="23.1" customHeight="1" x14ac:dyDescent="0.25">
      <c r="B12" s="138" t="s">
        <v>319</v>
      </c>
      <c r="C12" s="128" t="s">
        <v>496</v>
      </c>
      <c r="D12" s="134">
        <v>5938</v>
      </c>
      <c r="E12" s="130">
        <f t="shared" si="0"/>
        <v>63.150058491970654</v>
      </c>
      <c r="F12" s="134">
        <v>5938</v>
      </c>
      <c r="G12" s="130">
        <f t="shared" si="1"/>
        <v>58.444881889763778</v>
      </c>
      <c r="H12" s="134">
        <v>5795</v>
      </c>
      <c r="I12" s="130">
        <f>H12/H15*100</f>
        <v>65.583974649162514</v>
      </c>
      <c r="J12" s="134">
        <v>5795</v>
      </c>
      <c r="K12" s="130">
        <f>J12/J15*100</f>
        <v>60.477979544980172</v>
      </c>
      <c r="L12" s="131">
        <f t="shared" si="2"/>
        <v>97.591781744695183</v>
      </c>
      <c r="M12" s="131">
        <f t="shared" si="3"/>
        <v>97.591781744695183</v>
      </c>
      <c r="O12" s="19"/>
      <c r="P12" s="77"/>
      <c r="Q12" s="77"/>
      <c r="R12" s="77"/>
      <c r="S12" s="77"/>
    </row>
    <row r="13" spans="2:19" ht="17.45" customHeight="1" x14ac:dyDescent="0.25">
      <c r="B13" s="138" t="s">
        <v>320</v>
      </c>
      <c r="C13" s="128" t="s">
        <v>75</v>
      </c>
      <c r="D13" s="134">
        <v>1345</v>
      </c>
      <c r="E13" s="130">
        <f t="shared" si="0"/>
        <v>14.303945549292779</v>
      </c>
      <c r="F13" s="134">
        <v>1525</v>
      </c>
      <c r="G13" s="130">
        <f t="shared" si="1"/>
        <v>15.009842519685041</v>
      </c>
      <c r="H13" s="134">
        <v>1075</v>
      </c>
      <c r="I13" s="130">
        <f>H13/H15*100</f>
        <v>12.166138524219104</v>
      </c>
      <c r="J13" s="134">
        <v>1236</v>
      </c>
      <c r="K13" s="130">
        <f>J13/J15*100</f>
        <v>12.899185973700689</v>
      </c>
      <c r="L13" s="131">
        <f t="shared" si="2"/>
        <v>79.925650557620827</v>
      </c>
      <c r="M13" s="131">
        <f t="shared" si="3"/>
        <v>81.049180327868854</v>
      </c>
      <c r="O13" s="77"/>
      <c r="P13" s="77"/>
      <c r="Q13" s="77"/>
      <c r="R13" s="77"/>
      <c r="S13" s="77"/>
    </row>
    <row r="14" spans="2:19" ht="22.35" customHeight="1" x14ac:dyDescent="0.25">
      <c r="B14" s="138" t="s">
        <v>321</v>
      </c>
      <c r="C14" s="128" t="s">
        <v>497</v>
      </c>
      <c r="D14" s="134">
        <v>203</v>
      </c>
      <c r="E14" s="130">
        <f t="shared" si="0"/>
        <v>2.1588854620865683</v>
      </c>
      <c r="F14" s="134">
        <v>203</v>
      </c>
      <c r="G14" s="130">
        <f t="shared" si="1"/>
        <v>1.9980314960629921</v>
      </c>
      <c r="H14" s="134">
        <v>170</v>
      </c>
      <c r="I14" s="130">
        <f>H14/H15*100</f>
        <v>1.9239474875509279</v>
      </c>
      <c r="J14" s="134">
        <v>170</v>
      </c>
      <c r="K14" s="130">
        <f>J14/J15*100</f>
        <v>1.7741598831141725</v>
      </c>
      <c r="L14" s="131">
        <f t="shared" si="2"/>
        <v>83.743842364532014</v>
      </c>
      <c r="M14" s="131">
        <f t="shared" si="3"/>
        <v>83.743842364532014</v>
      </c>
      <c r="O14" s="77"/>
      <c r="P14" s="77"/>
      <c r="Q14" s="77"/>
      <c r="R14" s="77"/>
      <c r="S14" s="77"/>
    </row>
    <row r="15" spans="2:19" ht="23.25" customHeight="1" x14ac:dyDescent="0.25">
      <c r="B15" s="463" t="s">
        <v>191</v>
      </c>
      <c r="C15" s="463"/>
      <c r="D15" s="148">
        <f t="shared" ref="D15:K15" si="4">SUM(D10:D14)</f>
        <v>9403</v>
      </c>
      <c r="E15" s="133">
        <f t="shared" si="4"/>
        <v>100.00000000000001</v>
      </c>
      <c r="F15" s="148">
        <f t="shared" si="4"/>
        <v>10160</v>
      </c>
      <c r="G15" s="133">
        <f t="shared" si="4"/>
        <v>100</v>
      </c>
      <c r="H15" s="148">
        <f t="shared" si="4"/>
        <v>8836</v>
      </c>
      <c r="I15" s="133">
        <f t="shared" si="4"/>
        <v>100</v>
      </c>
      <c r="J15" s="148">
        <f t="shared" si="4"/>
        <v>9582</v>
      </c>
      <c r="K15" s="133">
        <f t="shared" si="4"/>
        <v>99.999999999999986</v>
      </c>
      <c r="L15" s="133">
        <f t="shared" si="2"/>
        <v>93.970009571413385</v>
      </c>
      <c r="M15" s="133">
        <f t="shared" si="3"/>
        <v>94.311023622047244</v>
      </c>
      <c r="O15" s="19"/>
      <c r="P15" s="77"/>
      <c r="Q15" s="77"/>
      <c r="R15" s="77"/>
      <c r="S15" s="77"/>
    </row>
    <row r="16" spans="2:19" ht="19.350000000000001" customHeight="1" x14ac:dyDescent="0.25">
      <c r="B16" s="138"/>
      <c r="C16" s="468" t="s">
        <v>575</v>
      </c>
      <c r="D16" s="468"/>
      <c r="E16" s="141"/>
      <c r="F16" s="134"/>
      <c r="G16" s="141"/>
      <c r="H16" s="134"/>
      <c r="I16" s="141"/>
      <c r="J16" s="134"/>
      <c r="K16" s="141"/>
      <c r="L16" s="249"/>
      <c r="M16" s="249"/>
      <c r="O16" s="77"/>
      <c r="P16" s="77"/>
      <c r="Q16" s="77"/>
      <c r="R16" s="77"/>
      <c r="S16" s="77"/>
    </row>
    <row r="17" spans="2:19" ht="22.35" customHeight="1" x14ac:dyDescent="0.25">
      <c r="B17" s="138" t="s">
        <v>322</v>
      </c>
      <c r="C17" s="128" t="s">
        <v>37</v>
      </c>
      <c r="D17" s="134">
        <v>6135</v>
      </c>
      <c r="E17" s="130">
        <f>D17/D$21*100</f>
        <v>72.066251615176796</v>
      </c>
      <c r="F17" s="134">
        <v>6865</v>
      </c>
      <c r="G17" s="130">
        <f>F17/F$21*100</f>
        <v>74.168107173725147</v>
      </c>
      <c r="H17" s="134">
        <v>5857</v>
      </c>
      <c r="I17" s="130">
        <f>H17/H$21*100</f>
        <v>70.839380745041126</v>
      </c>
      <c r="J17" s="134">
        <v>6588</v>
      </c>
      <c r="K17" s="130">
        <f>J17/J21*100</f>
        <v>73.094419172306672</v>
      </c>
      <c r="L17" s="131">
        <f>H17/D17*100</f>
        <v>95.468622656886708</v>
      </c>
      <c r="M17" s="131">
        <f>J17/F17*100</f>
        <v>95.965040058266567</v>
      </c>
      <c r="O17" s="19"/>
      <c r="P17" s="77"/>
      <c r="Q17" s="77"/>
      <c r="R17" s="77"/>
      <c r="S17" s="77"/>
    </row>
    <row r="18" spans="2:19" ht="20.45" customHeight="1" x14ac:dyDescent="0.25">
      <c r="B18" s="138" t="s">
        <v>323</v>
      </c>
      <c r="C18" s="128" t="s">
        <v>472</v>
      </c>
      <c r="D18" s="134">
        <v>778</v>
      </c>
      <c r="E18" s="130">
        <f t="shared" ref="E18:E20" si="5">D18/D$21*100</f>
        <v>9.1389639375073415</v>
      </c>
      <c r="F18" s="134">
        <v>778</v>
      </c>
      <c r="G18" s="130">
        <f t="shared" ref="G18:G20" si="6">F18/F$21*100</f>
        <v>8.4053586862575624</v>
      </c>
      <c r="H18" s="134">
        <v>771</v>
      </c>
      <c r="I18" s="130">
        <f t="shared" ref="I18:I20" si="7">H18/H$21*100</f>
        <v>9.3251088534107414</v>
      </c>
      <c r="J18" s="134">
        <v>771</v>
      </c>
      <c r="K18" s="130">
        <f>J18/J21*100</f>
        <v>8.55431044047487</v>
      </c>
      <c r="L18" s="131">
        <f t="shared" ref="L18:L21" si="8">H18/D18*100</f>
        <v>99.100257069408741</v>
      </c>
      <c r="M18" s="131">
        <f t="shared" ref="M18:M21" si="9">J18/F18*100</f>
        <v>99.100257069408741</v>
      </c>
      <c r="O18" s="19"/>
      <c r="P18" s="77"/>
      <c r="Q18" s="77"/>
      <c r="R18" s="77"/>
      <c r="S18" s="77"/>
    </row>
    <row r="19" spans="2:19" ht="19.350000000000001" customHeight="1" x14ac:dyDescent="0.25">
      <c r="B19" s="138" t="s">
        <v>324</v>
      </c>
      <c r="C19" s="128" t="s">
        <v>498</v>
      </c>
      <c r="D19" s="134">
        <v>1384</v>
      </c>
      <c r="E19" s="130">
        <f t="shared" si="5"/>
        <v>16.257488546928229</v>
      </c>
      <c r="F19" s="134">
        <v>1384</v>
      </c>
      <c r="G19" s="130">
        <f t="shared" si="6"/>
        <v>14.95246326707001</v>
      </c>
      <c r="H19" s="134">
        <v>1413</v>
      </c>
      <c r="I19" s="130">
        <f t="shared" si="7"/>
        <v>17.089985486211901</v>
      </c>
      <c r="J19" s="134">
        <v>1413</v>
      </c>
      <c r="K19" s="130">
        <f>J19/J21*100</f>
        <v>15.677354931765228</v>
      </c>
      <c r="L19" s="131">
        <f t="shared" si="8"/>
        <v>102.09537572254335</v>
      </c>
      <c r="M19" s="131">
        <f t="shared" si="9"/>
        <v>102.09537572254335</v>
      </c>
      <c r="O19" s="19"/>
      <c r="P19" s="77"/>
      <c r="Q19" s="77"/>
      <c r="R19" s="77"/>
      <c r="S19" s="77"/>
    </row>
    <row r="20" spans="2:19" ht="22.35" customHeight="1" x14ac:dyDescent="0.25">
      <c r="B20" s="138" t="s">
        <v>325</v>
      </c>
      <c r="C20" s="128" t="s">
        <v>75</v>
      </c>
      <c r="D20" s="134">
        <v>216</v>
      </c>
      <c r="E20" s="130">
        <f t="shared" si="5"/>
        <v>2.5372959003876425</v>
      </c>
      <c r="F20" s="134">
        <v>229</v>
      </c>
      <c r="G20" s="130">
        <f t="shared" si="6"/>
        <v>2.4740708729472773</v>
      </c>
      <c r="H20" s="134">
        <v>227</v>
      </c>
      <c r="I20" s="130">
        <f t="shared" si="7"/>
        <v>2.7455249153362362</v>
      </c>
      <c r="J20" s="134">
        <v>241</v>
      </c>
      <c r="K20" s="130">
        <f>J20/J21*100</f>
        <v>2.6739154554532343</v>
      </c>
      <c r="L20" s="131">
        <f t="shared" si="8"/>
        <v>105.09259259259258</v>
      </c>
      <c r="M20" s="131">
        <f t="shared" si="9"/>
        <v>105.24017467248908</v>
      </c>
      <c r="O20" s="19"/>
      <c r="P20" s="77"/>
      <c r="Q20" s="77"/>
      <c r="R20" s="77"/>
      <c r="S20" s="77"/>
    </row>
    <row r="21" spans="2:19" ht="22.35" customHeight="1" x14ac:dyDescent="0.25">
      <c r="B21" s="463" t="s">
        <v>473</v>
      </c>
      <c r="C21" s="463"/>
      <c r="D21" s="148">
        <f t="shared" ref="D21:K21" si="10">SUM(D17:D20)</f>
        <v>8513</v>
      </c>
      <c r="E21" s="133">
        <f t="shared" si="10"/>
        <v>100.00000000000001</v>
      </c>
      <c r="F21" s="148">
        <f t="shared" si="10"/>
        <v>9256</v>
      </c>
      <c r="G21" s="133">
        <f t="shared" si="10"/>
        <v>100</v>
      </c>
      <c r="H21" s="148">
        <f t="shared" si="10"/>
        <v>8268</v>
      </c>
      <c r="I21" s="133">
        <f t="shared" si="10"/>
        <v>100</v>
      </c>
      <c r="J21" s="148">
        <f t="shared" si="10"/>
        <v>9013</v>
      </c>
      <c r="K21" s="133">
        <f t="shared" si="10"/>
        <v>100</v>
      </c>
      <c r="L21" s="133">
        <f t="shared" si="8"/>
        <v>97.122048631504754</v>
      </c>
      <c r="M21" s="133">
        <f t="shared" si="9"/>
        <v>97.374675885911842</v>
      </c>
      <c r="O21" s="19"/>
      <c r="P21" s="77"/>
      <c r="Q21" s="77"/>
      <c r="R21" s="77"/>
      <c r="S21" s="77"/>
    </row>
    <row r="22" spans="2:19" ht="21" customHeight="1" x14ac:dyDescent="0.25">
      <c r="B22" s="138"/>
      <c r="C22" s="468" t="s">
        <v>576</v>
      </c>
      <c r="D22" s="468"/>
      <c r="E22" s="128"/>
      <c r="F22" s="128"/>
      <c r="G22" s="128"/>
      <c r="H22" s="128"/>
      <c r="I22" s="128"/>
      <c r="J22" s="128"/>
      <c r="K22" s="128"/>
      <c r="L22" s="128"/>
      <c r="M22" s="128"/>
      <c r="O22" s="77"/>
      <c r="P22" s="77"/>
      <c r="Q22" s="77"/>
      <c r="R22" s="77"/>
      <c r="S22" s="77"/>
    </row>
    <row r="23" spans="2:19" ht="19.350000000000001" customHeight="1" x14ac:dyDescent="0.25">
      <c r="B23" s="138" t="s">
        <v>326</v>
      </c>
      <c r="C23" s="128" t="s">
        <v>20</v>
      </c>
      <c r="D23" s="141">
        <v>1</v>
      </c>
      <c r="E23" s="141"/>
      <c r="F23" s="141">
        <v>7</v>
      </c>
      <c r="G23" s="141"/>
      <c r="H23" s="134">
        <v>1</v>
      </c>
      <c r="I23" s="141"/>
      <c r="J23" s="134">
        <v>22</v>
      </c>
      <c r="K23" s="141"/>
      <c r="L23" s="131">
        <f>H23/D23*100</f>
        <v>100</v>
      </c>
      <c r="M23" s="131">
        <f>J23/F23*100</f>
        <v>314.28571428571428</v>
      </c>
      <c r="O23" s="77"/>
      <c r="P23" s="77"/>
      <c r="Q23" s="77"/>
      <c r="R23" s="77"/>
      <c r="S23" s="77"/>
    </row>
    <row r="24" spans="2:19" ht="17.100000000000001" customHeight="1" x14ac:dyDescent="0.25">
      <c r="B24" s="138" t="s">
        <v>327</v>
      </c>
      <c r="C24" s="128" t="s">
        <v>476</v>
      </c>
      <c r="D24" s="141">
        <v>763</v>
      </c>
      <c r="E24" s="141"/>
      <c r="F24" s="141">
        <v>780</v>
      </c>
      <c r="G24" s="141"/>
      <c r="H24" s="134">
        <v>465</v>
      </c>
      <c r="I24" s="141"/>
      <c r="J24" s="134">
        <v>483</v>
      </c>
      <c r="K24" s="141"/>
      <c r="L24" s="131">
        <f>H24/D24*100</f>
        <v>60.943643512450848</v>
      </c>
      <c r="M24" s="131">
        <f>J24/F24*100</f>
        <v>61.923076923076927</v>
      </c>
      <c r="O24" s="19"/>
      <c r="P24" s="77"/>
      <c r="Q24" s="77"/>
      <c r="R24" s="77"/>
      <c r="S24" s="77"/>
    </row>
    <row r="25" spans="2:19" ht="20.100000000000001" customHeight="1" x14ac:dyDescent="0.25">
      <c r="B25" s="138"/>
      <c r="C25" s="168" t="s">
        <v>192</v>
      </c>
      <c r="D25" s="128"/>
      <c r="E25" s="128"/>
      <c r="F25" s="128"/>
      <c r="G25" s="128"/>
      <c r="H25" s="128"/>
      <c r="I25" s="128"/>
      <c r="J25" s="128"/>
      <c r="K25" s="128"/>
      <c r="L25" s="131"/>
      <c r="M25" s="131"/>
      <c r="O25" s="77"/>
      <c r="P25" s="77"/>
      <c r="Q25" s="77"/>
      <c r="R25" s="77"/>
      <c r="S25" s="77"/>
    </row>
    <row r="26" spans="2:19" ht="17.45" customHeight="1" x14ac:dyDescent="0.25">
      <c r="B26" s="138"/>
      <c r="C26" s="128" t="s">
        <v>193</v>
      </c>
      <c r="D26" s="141">
        <f>D15-D21+D23-D24</f>
        <v>128</v>
      </c>
      <c r="E26" s="128"/>
      <c r="F26" s="141">
        <f>F15-F21+F23-F24</f>
        <v>131</v>
      </c>
      <c r="G26" s="128"/>
      <c r="H26" s="134">
        <f>H15-H21+H23-H24</f>
        <v>104</v>
      </c>
      <c r="I26" s="141"/>
      <c r="J26" s="134">
        <f>J15-J21+J23-J24</f>
        <v>108</v>
      </c>
      <c r="K26" s="128"/>
      <c r="L26" s="131">
        <f>H26/D26*100</f>
        <v>81.25</v>
      </c>
      <c r="M26" s="131">
        <f>J26/F26*100</f>
        <v>82.44274809160305</v>
      </c>
      <c r="O26" s="77"/>
      <c r="P26" s="77"/>
      <c r="Q26" s="77"/>
      <c r="R26" s="77"/>
      <c r="S26" s="77"/>
    </row>
    <row r="27" spans="2:19" ht="15.75" x14ac:dyDescent="0.25">
      <c r="B27" s="138"/>
      <c r="C27" s="128" t="s">
        <v>61</v>
      </c>
      <c r="D27" s="244">
        <v>4.4999999999999998E-2</v>
      </c>
      <c r="E27" s="128"/>
      <c r="F27" s="244">
        <v>4.5999999999999999E-2</v>
      </c>
      <c r="G27" s="128"/>
      <c r="H27" s="244">
        <v>3.6999999999999998E-2</v>
      </c>
      <c r="I27" s="141"/>
      <c r="J27" s="244">
        <v>3.7999999999999999E-2</v>
      </c>
      <c r="K27" s="128"/>
      <c r="L27" s="128"/>
      <c r="M27" s="128"/>
      <c r="O27" s="31"/>
      <c r="P27" s="77"/>
      <c r="Q27" s="77"/>
      <c r="R27" s="77"/>
      <c r="S27" s="77"/>
    </row>
    <row r="28" spans="2:19" ht="15.75" x14ac:dyDescent="0.25">
      <c r="B28" s="138"/>
      <c r="C28" s="128" t="s">
        <v>477</v>
      </c>
      <c r="D28" s="141"/>
      <c r="E28" s="141"/>
      <c r="F28" s="141"/>
      <c r="G28" s="128"/>
      <c r="H28" s="134"/>
      <c r="I28" s="128"/>
      <c r="J28" s="134"/>
      <c r="K28" s="128"/>
      <c r="L28" s="128"/>
      <c r="M28" s="128"/>
      <c r="O28" s="77"/>
      <c r="P28" s="77"/>
      <c r="Q28" s="77"/>
      <c r="R28" s="77"/>
      <c r="S28" s="77"/>
    </row>
    <row r="29" spans="2:19" ht="15.75" x14ac:dyDescent="0.25">
      <c r="B29" s="138"/>
      <c r="C29" s="128" t="s">
        <v>61</v>
      </c>
      <c r="D29" s="141"/>
      <c r="E29" s="141"/>
      <c r="F29" s="141"/>
      <c r="G29" s="128"/>
      <c r="H29" s="244"/>
      <c r="I29" s="128"/>
      <c r="J29" s="244"/>
      <c r="K29" s="128"/>
      <c r="L29" s="128"/>
      <c r="M29" s="128"/>
      <c r="O29" s="77"/>
      <c r="P29" s="77"/>
      <c r="Q29" s="77"/>
      <c r="R29" s="77"/>
      <c r="S29" s="77"/>
    </row>
    <row r="30" spans="2:19" ht="18.600000000000001" customHeight="1" x14ac:dyDescent="0.25">
      <c r="B30" s="138"/>
      <c r="C30" s="128" t="s">
        <v>194</v>
      </c>
      <c r="D30" s="245">
        <v>0.4</v>
      </c>
      <c r="E30" s="141"/>
      <c r="F30" s="245">
        <v>0.4</v>
      </c>
      <c r="G30" s="128"/>
      <c r="H30" s="244">
        <v>0.4</v>
      </c>
      <c r="I30" s="141"/>
      <c r="J30" s="244">
        <v>0.4</v>
      </c>
      <c r="K30" s="128"/>
      <c r="L30" s="128"/>
      <c r="M30" s="128"/>
      <c r="O30" s="31"/>
      <c r="P30" s="77"/>
      <c r="Q30" s="77"/>
      <c r="R30" s="77"/>
      <c r="S30" s="77"/>
    </row>
    <row r="31" spans="2:19" ht="19.350000000000001" customHeight="1" x14ac:dyDescent="0.25">
      <c r="B31" s="463" t="s">
        <v>195</v>
      </c>
      <c r="C31" s="463"/>
      <c r="D31" s="246">
        <f>D30-D27</f>
        <v>0.35500000000000004</v>
      </c>
      <c r="E31" s="246"/>
      <c r="F31" s="246">
        <f>F30-F27</f>
        <v>0.35400000000000004</v>
      </c>
      <c r="G31" s="160"/>
      <c r="H31" s="246">
        <f>H30-H27</f>
        <v>0.36300000000000004</v>
      </c>
      <c r="I31" s="124"/>
      <c r="J31" s="246">
        <f>J30-J27</f>
        <v>0.36200000000000004</v>
      </c>
      <c r="K31" s="160"/>
      <c r="L31" s="160"/>
      <c r="M31" s="160"/>
      <c r="O31" s="31"/>
      <c r="P31" s="77"/>
      <c r="Q31" s="77"/>
      <c r="R31" s="77"/>
      <c r="S31" s="77"/>
    </row>
    <row r="32" spans="2:19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3:13" ht="15.75" x14ac:dyDescent="0.25">
      <c r="C34" s="8"/>
      <c r="D34" s="4"/>
      <c r="E34" s="4"/>
      <c r="F34" s="4"/>
      <c r="G34" s="4"/>
      <c r="H34" s="4"/>
      <c r="I34" s="4"/>
      <c r="J34" s="4"/>
      <c r="K34" s="4"/>
      <c r="L34" s="4"/>
      <c r="M34" s="4"/>
    </row>
  </sheetData>
  <mergeCells count="15">
    <mergeCell ref="B15:C15"/>
    <mergeCell ref="B21:C21"/>
    <mergeCell ref="B31:C31"/>
    <mergeCell ref="C5:C7"/>
    <mergeCell ref="D5:G5"/>
    <mergeCell ref="C16:D16"/>
    <mergeCell ref="C22:D22"/>
    <mergeCell ref="B4:M4"/>
    <mergeCell ref="B5:B7"/>
    <mergeCell ref="H5:K5"/>
    <mergeCell ref="L5:M5"/>
    <mergeCell ref="D6:E6"/>
    <mergeCell ref="F6:G6"/>
    <mergeCell ref="H6:I6"/>
    <mergeCell ref="J6:K6"/>
  </mergeCells>
  <pageMargins left="0.7" right="0.7" top="0.75" bottom="0.75" header="0.3" footer="0.3"/>
  <pageSetup paperSize="9" orientation="landscape" horizontalDpi="300" verticalDpi="300" r:id="rId1"/>
  <ignoredErrors>
    <ignoredError sqref="D28:D29 E16:J16 E22:J22 K16 E25:G25 E28:G29 E26 G26 E31 G31 G23:G24 G27 E30 G30" numberStoredAsText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E8137-3617-49A7-9AFD-63D624D989BA}">
  <dimension ref="B2:J23"/>
  <sheetViews>
    <sheetView workbookViewId="0">
      <selection activeCell="G19" sqref="G19"/>
    </sheetView>
  </sheetViews>
  <sheetFormatPr defaultRowHeight="15.75" x14ac:dyDescent="0.25"/>
  <cols>
    <col min="1" max="1" width="9.140625" style="2"/>
    <col min="2" max="2" width="7.5703125" style="2" customWidth="1"/>
    <col min="3" max="3" width="37.7109375" style="2" customWidth="1"/>
    <col min="4" max="4" width="16.5703125" style="2" customWidth="1"/>
    <col min="5" max="5" width="17.140625" style="2" customWidth="1"/>
    <col min="6" max="6" width="16.5703125" style="2" customWidth="1"/>
    <col min="7" max="7" width="11.85546875" style="2" bestFit="1" customWidth="1"/>
    <col min="8" max="8" width="10.140625" style="2" customWidth="1"/>
    <col min="9" max="16384" width="9.140625" style="2"/>
  </cols>
  <sheetData>
    <row r="2" spans="2:10" x14ac:dyDescent="0.25">
      <c r="J2" s="69"/>
    </row>
    <row r="3" spans="2:10" ht="16.5" thickBot="1" x14ac:dyDescent="0.3">
      <c r="B3" s="171"/>
      <c r="C3" s="171"/>
      <c r="D3" s="171"/>
      <c r="E3" s="171"/>
      <c r="F3" s="171"/>
      <c r="G3" s="171"/>
      <c r="H3" s="199" t="s">
        <v>339</v>
      </c>
    </row>
    <row r="4" spans="2:10" ht="24.95" customHeight="1" thickTop="1" x14ac:dyDescent="0.25">
      <c r="B4" s="478" t="s">
        <v>647</v>
      </c>
      <c r="C4" s="478"/>
      <c r="D4" s="478"/>
      <c r="E4" s="478"/>
      <c r="F4" s="478"/>
      <c r="G4" s="478"/>
      <c r="H4" s="478"/>
    </row>
    <row r="5" spans="2:10" x14ac:dyDescent="0.25">
      <c r="B5" s="459" t="s">
        <v>133</v>
      </c>
      <c r="C5" s="459" t="s">
        <v>86</v>
      </c>
      <c r="D5" s="459" t="s">
        <v>488</v>
      </c>
      <c r="E5" s="459" t="s">
        <v>591</v>
      </c>
      <c r="F5" s="459" t="s">
        <v>601</v>
      </c>
      <c r="G5" s="459" t="s">
        <v>1</v>
      </c>
      <c r="H5" s="459"/>
    </row>
    <row r="6" spans="2:10" x14ac:dyDescent="0.25">
      <c r="B6" s="459"/>
      <c r="C6" s="459"/>
      <c r="D6" s="459"/>
      <c r="E6" s="459"/>
      <c r="F6" s="459"/>
      <c r="G6" s="119" t="s">
        <v>77</v>
      </c>
      <c r="H6" s="119" t="s">
        <v>422</v>
      </c>
    </row>
    <row r="7" spans="2:10" x14ac:dyDescent="0.25">
      <c r="B7" s="120">
        <v>1</v>
      </c>
      <c r="C7" s="120">
        <v>2</v>
      </c>
      <c r="D7" s="120">
        <v>3</v>
      </c>
      <c r="E7" s="120">
        <v>4</v>
      </c>
      <c r="F7" s="120">
        <v>5</v>
      </c>
      <c r="G7" s="120">
        <v>6</v>
      </c>
      <c r="H7" s="120">
        <v>7</v>
      </c>
    </row>
    <row r="8" spans="2:10" ht="20.100000000000001" customHeight="1" x14ac:dyDescent="0.25">
      <c r="B8" s="121" t="s">
        <v>317</v>
      </c>
      <c r="C8" s="122" t="s">
        <v>533</v>
      </c>
      <c r="D8" s="229">
        <v>62655</v>
      </c>
      <c r="E8" s="229">
        <v>78394</v>
      </c>
      <c r="F8" s="229">
        <v>146290</v>
      </c>
      <c r="G8" s="194">
        <f>E8/D8*100</f>
        <v>125.12010214667623</v>
      </c>
      <c r="H8" s="194">
        <f>F8/E8*100</f>
        <v>186.60866903079318</v>
      </c>
    </row>
    <row r="9" spans="2:10" ht="20.100000000000001" customHeight="1" x14ac:dyDescent="0.25">
      <c r="B9" s="121" t="s">
        <v>318</v>
      </c>
      <c r="C9" s="122" t="s">
        <v>534</v>
      </c>
      <c r="D9" s="229">
        <v>29563</v>
      </c>
      <c r="E9" s="229">
        <v>26564</v>
      </c>
      <c r="F9" s="229">
        <v>19889</v>
      </c>
      <c r="G9" s="194">
        <f t="shared" ref="G9:G13" si="0">E9/D9*100</f>
        <v>89.855562696614015</v>
      </c>
      <c r="H9" s="194">
        <f t="shared" ref="H9:H13" si="1">F9/E9*100</f>
        <v>74.872007227827126</v>
      </c>
    </row>
    <row r="10" spans="2:10" ht="20.100000000000001" customHeight="1" x14ac:dyDescent="0.25">
      <c r="B10" s="121" t="s">
        <v>319</v>
      </c>
      <c r="C10" s="122" t="s">
        <v>535</v>
      </c>
      <c r="D10" s="229">
        <v>168</v>
      </c>
      <c r="E10" s="229">
        <v>339</v>
      </c>
      <c r="F10" s="229">
        <v>56</v>
      </c>
      <c r="G10" s="194">
        <f t="shared" si="0"/>
        <v>201.78571428571428</v>
      </c>
      <c r="H10" s="194">
        <f t="shared" si="1"/>
        <v>16.519174041297934</v>
      </c>
    </row>
    <row r="11" spans="2:10" ht="20.100000000000001" customHeight="1" x14ac:dyDescent="0.25">
      <c r="B11" s="121" t="s">
        <v>320</v>
      </c>
      <c r="C11" s="122" t="s">
        <v>536</v>
      </c>
      <c r="D11" s="229">
        <v>-5710</v>
      </c>
      <c r="E11" s="229">
        <v>-3804</v>
      </c>
      <c r="F11" s="229">
        <v>-57478</v>
      </c>
      <c r="G11" s="194">
        <f t="shared" si="0"/>
        <v>66.619964973730291</v>
      </c>
      <c r="H11" s="194">
        <f t="shared" si="1"/>
        <v>1510.9884332281808</v>
      </c>
    </row>
    <row r="12" spans="2:10" ht="34.5" customHeight="1" x14ac:dyDescent="0.25">
      <c r="B12" s="119" t="s">
        <v>537</v>
      </c>
      <c r="C12" s="251" t="s">
        <v>538</v>
      </c>
      <c r="D12" s="230">
        <f>SUM(D8:D11)</f>
        <v>86676</v>
      </c>
      <c r="E12" s="230">
        <f>SUM(E8:E11)</f>
        <v>101493</v>
      </c>
      <c r="F12" s="230">
        <f>SUM(F8:F11)</f>
        <v>108757</v>
      </c>
      <c r="G12" s="240">
        <f t="shared" si="0"/>
        <v>117.09469749411603</v>
      </c>
      <c r="H12" s="240">
        <f t="shared" si="1"/>
        <v>107.15714384243249</v>
      </c>
    </row>
    <row r="13" spans="2:10" ht="20.100000000000001" customHeight="1" x14ac:dyDescent="0.25">
      <c r="B13" s="121" t="s">
        <v>322</v>
      </c>
      <c r="C13" s="122" t="s">
        <v>87</v>
      </c>
      <c r="D13" s="229">
        <v>2698561</v>
      </c>
      <c r="E13" s="229">
        <v>2852902</v>
      </c>
      <c r="F13" s="229">
        <v>2831556</v>
      </c>
      <c r="G13" s="194">
        <f t="shared" si="0"/>
        <v>105.71938155187152</v>
      </c>
      <c r="H13" s="194">
        <f t="shared" si="1"/>
        <v>99.251779416187446</v>
      </c>
    </row>
    <row r="14" spans="2:10" ht="30.75" customHeight="1" x14ac:dyDescent="0.25">
      <c r="B14" s="119" t="s">
        <v>539</v>
      </c>
      <c r="C14" s="252" t="s">
        <v>540</v>
      </c>
      <c r="D14" s="253">
        <f>D12/D13</f>
        <v>3.2119340641178759E-2</v>
      </c>
      <c r="E14" s="253">
        <f>E12/E13</f>
        <v>3.5575354498682397E-2</v>
      </c>
      <c r="F14" s="253">
        <f>F12/F13</f>
        <v>3.8408917217247339E-2</v>
      </c>
      <c r="G14" s="240"/>
      <c r="H14" s="240"/>
    </row>
    <row r="17" spans="4:6" x14ac:dyDescent="0.25">
      <c r="D17" s="63"/>
      <c r="E17" s="63"/>
      <c r="F17" s="63"/>
    </row>
    <row r="18" spans="4:6" x14ac:dyDescent="0.25">
      <c r="D18" s="63"/>
      <c r="E18" s="63"/>
      <c r="F18" s="63"/>
    </row>
    <row r="20" spans="4:6" x14ac:dyDescent="0.25">
      <c r="D20" s="63"/>
      <c r="E20" s="63"/>
      <c r="F20" s="63"/>
    </row>
    <row r="21" spans="4:6" x14ac:dyDescent="0.25">
      <c r="D21" s="63"/>
      <c r="E21" s="63"/>
      <c r="F21" s="63"/>
    </row>
    <row r="22" spans="4:6" x14ac:dyDescent="0.25">
      <c r="D22" s="63"/>
      <c r="E22" s="63"/>
      <c r="F22" s="63"/>
    </row>
    <row r="23" spans="4:6" x14ac:dyDescent="0.25">
      <c r="D23" s="75"/>
      <c r="E23" s="75"/>
      <c r="F23" s="75"/>
    </row>
  </sheetData>
  <mergeCells count="7"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  <ignoredErrors>
    <ignoredError sqref="D12:F1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M11"/>
  <sheetViews>
    <sheetView workbookViewId="0">
      <selection activeCell="D15" sqref="D15"/>
    </sheetView>
  </sheetViews>
  <sheetFormatPr defaultColWidth="9.140625" defaultRowHeight="15" x14ac:dyDescent="0.25"/>
  <cols>
    <col min="1" max="2" width="9.140625" style="11"/>
    <col min="3" max="3" width="31" style="11" customWidth="1"/>
    <col min="4" max="5" width="14.85546875" style="11" customWidth="1"/>
    <col min="6" max="6" width="14" style="11" customWidth="1"/>
    <col min="7" max="7" width="14.140625" style="11" customWidth="1"/>
    <col min="8" max="8" width="13.85546875" style="11" customWidth="1"/>
    <col min="9" max="9" width="13.140625" style="11" customWidth="1"/>
    <col min="10" max="10" width="12" style="11" customWidth="1"/>
    <col min="11" max="11" width="13" style="11" customWidth="1"/>
    <col min="12" max="16384" width="9.140625" style="11"/>
  </cols>
  <sheetData>
    <row r="2" spans="2:13" ht="15.75" x14ac:dyDescent="0.25">
      <c r="C2" s="26"/>
      <c r="M2" s="95"/>
    </row>
    <row r="3" spans="2:13" ht="16.5" thickBot="1" x14ac:dyDescent="0.3">
      <c r="C3" s="27" t="s">
        <v>11</v>
      </c>
      <c r="D3" s="16"/>
      <c r="E3" s="16"/>
      <c r="F3" s="16"/>
      <c r="G3" s="16"/>
      <c r="H3" s="16"/>
      <c r="I3" s="16"/>
      <c r="J3" s="16"/>
      <c r="K3" s="97" t="s">
        <v>333</v>
      </c>
    </row>
    <row r="4" spans="2:13" ht="24.95" customHeight="1" thickTop="1" x14ac:dyDescent="0.25">
      <c r="B4" s="458" t="s">
        <v>603</v>
      </c>
      <c r="C4" s="458"/>
      <c r="D4" s="458"/>
      <c r="E4" s="458"/>
      <c r="F4" s="458"/>
      <c r="G4" s="458"/>
      <c r="H4" s="458"/>
      <c r="I4" s="458"/>
      <c r="J4" s="458"/>
      <c r="K4" s="458"/>
    </row>
    <row r="5" spans="2:13" ht="15.75" x14ac:dyDescent="0.25">
      <c r="B5" s="456" t="s">
        <v>133</v>
      </c>
      <c r="C5" s="456" t="s">
        <v>7</v>
      </c>
      <c r="D5" s="456" t="s">
        <v>488</v>
      </c>
      <c r="E5" s="456"/>
      <c r="F5" s="456" t="s">
        <v>591</v>
      </c>
      <c r="G5" s="456"/>
      <c r="H5" s="456" t="s">
        <v>601</v>
      </c>
      <c r="I5" s="456"/>
      <c r="J5" s="456" t="s">
        <v>1</v>
      </c>
      <c r="K5" s="456"/>
    </row>
    <row r="6" spans="2:13" ht="15.75" x14ac:dyDescent="0.25">
      <c r="B6" s="456"/>
      <c r="C6" s="456"/>
      <c r="D6" s="82" t="s">
        <v>2</v>
      </c>
      <c r="E6" s="82" t="s">
        <v>154</v>
      </c>
      <c r="F6" s="82" t="s">
        <v>2</v>
      </c>
      <c r="G6" s="82" t="s">
        <v>26</v>
      </c>
      <c r="H6" s="82" t="s">
        <v>2</v>
      </c>
      <c r="I6" s="82" t="s">
        <v>26</v>
      </c>
      <c r="J6" s="82" t="s">
        <v>417</v>
      </c>
      <c r="K6" s="82" t="s">
        <v>418</v>
      </c>
    </row>
    <row r="7" spans="2:13" x14ac:dyDescent="0.25">
      <c r="B7" s="80">
        <v>1</v>
      </c>
      <c r="C7" s="80">
        <v>2</v>
      </c>
      <c r="D7" s="80">
        <v>3</v>
      </c>
      <c r="E7" s="80">
        <v>4</v>
      </c>
      <c r="F7" s="80">
        <v>5</v>
      </c>
      <c r="G7" s="80">
        <v>6</v>
      </c>
      <c r="H7" s="80">
        <v>7</v>
      </c>
      <c r="I7" s="80">
        <v>8</v>
      </c>
      <c r="J7" s="80">
        <v>9</v>
      </c>
      <c r="K7" s="80">
        <v>10</v>
      </c>
    </row>
    <row r="8" spans="2:13" ht="15.75" x14ac:dyDescent="0.25">
      <c r="B8" s="84" t="s">
        <v>317</v>
      </c>
      <c r="C8" s="85" t="s">
        <v>8</v>
      </c>
      <c r="D8" s="87">
        <v>41619</v>
      </c>
      <c r="E8" s="90">
        <f>D8/D11*100</f>
        <v>3.2022005078094948</v>
      </c>
      <c r="F8" s="87">
        <v>66556</v>
      </c>
      <c r="G8" s="90">
        <f>F8/F11*100</f>
        <v>4.8129065382376446</v>
      </c>
      <c r="H8" s="87">
        <v>66556</v>
      </c>
      <c r="I8" s="90">
        <f>H8/H11*100</f>
        <v>4.8129065382376446</v>
      </c>
      <c r="J8" s="93">
        <f>F8/D8*100</f>
        <v>159.917345443187</v>
      </c>
      <c r="K8" s="93">
        <f>H8/F8*100</f>
        <v>100</v>
      </c>
    </row>
    <row r="9" spans="2:13" ht="15.75" x14ac:dyDescent="0.25">
      <c r="B9" s="84" t="s">
        <v>318</v>
      </c>
      <c r="C9" s="85" t="s">
        <v>9</v>
      </c>
      <c r="D9" s="87">
        <v>140547</v>
      </c>
      <c r="E9" s="90">
        <f>D9/D11*100</f>
        <v>10.813803185350466</v>
      </c>
      <c r="F9" s="87">
        <v>137373</v>
      </c>
      <c r="G9" s="90">
        <f>F9/F11*100</f>
        <v>9.9339414910349166</v>
      </c>
      <c r="H9" s="87">
        <v>213725</v>
      </c>
      <c r="I9" s="90">
        <f>H9/H11*100</f>
        <v>15.455232434113237</v>
      </c>
      <c r="J9" s="93">
        <f t="shared" ref="J9:J10" si="0">F9/D9*100</f>
        <v>97.741680718905428</v>
      </c>
      <c r="K9" s="93">
        <f t="shared" ref="K9:K10" si="1">H9/F9*100</f>
        <v>155.58006304004425</v>
      </c>
      <c r="M9" s="20"/>
    </row>
    <row r="10" spans="2:13" ht="15.75" x14ac:dyDescent="0.25">
      <c r="B10" s="84" t="s">
        <v>319</v>
      </c>
      <c r="C10" s="85" t="s">
        <v>10</v>
      </c>
      <c r="D10" s="87">
        <v>1117534</v>
      </c>
      <c r="E10" s="90">
        <f>D10/D11*100</f>
        <v>85.983996306840041</v>
      </c>
      <c r="F10" s="87">
        <v>1178936</v>
      </c>
      <c r="G10" s="90">
        <f>F10/F11*100</f>
        <v>85.25315197072743</v>
      </c>
      <c r="H10" s="87">
        <v>1102584</v>
      </c>
      <c r="I10" s="90">
        <f>H10/H11*100</f>
        <v>79.731861027649117</v>
      </c>
      <c r="J10" s="93">
        <f t="shared" si="0"/>
        <v>105.49441896174972</v>
      </c>
      <c r="K10" s="93">
        <f t="shared" si="1"/>
        <v>93.523651835214125</v>
      </c>
    </row>
    <row r="11" spans="2:13" ht="15.75" x14ac:dyDescent="0.25">
      <c r="B11" s="456" t="s">
        <v>18</v>
      </c>
      <c r="C11" s="456"/>
      <c r="D11" s="88">
        <f t="shared" ref="D11:I11" si="2">SUM(D8:D10)</f>
        <v>1299700</v>
      </c>
      <c r="E11" s="91">
        <f t="shared" si="2"/>
        <v>100</v>
      </c>
      <c r="F11" s="88">
        <f t="shared" si="2"/>
        <v>1382865</v>
      </c>
      <c r="G11" s="91">
        <f t="shared" si="2"/>
        <v>99.999999999999986</v>
      </c>
      <c r="H11" s="88">
        <f t="shared" si="2"/>
        <v>1382865</v>
      </c>
      <c r="I11" s="91">
        <f t="shared" si="2"/>
        <v>100</v>
      </c>
      <c r="J11" s="91">
        <f>F11/D11*100</f>
        <v>106.39878433484651</v>
      </c>
      <c r="K11" s="91">
        <f>H11/F11*100</f>
        <v>100</v>
      </c>
      <c r="M11" s="20"/>
    </row>
  </sheetData>
  <mergeCells count="8">
    <mergeCell ref="B11:C11"/>
    <mergeCell ref="B4:K4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73" fitToHeight="0" orientation="landscape" r:id="rId1"/>
  <ignoredErrors>
    <ignoredError sqref="D11:H11" formulaRange="1"/>
    <ignoredError sqref="I8:I10" evalError="1"/>
    <ignoredError sqref="I11" evalError="1" formulaRange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FD61-8E18-48EE-A616-E9DE46E968D5}">
  <dimension ref="B3:J12"/>
  <sheetViews>
    <sheetView workbookViewId="0">
      <selection activeCell="D15" sqref="D15"/>
    </sheetView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3.140625" customWidth="1"/>
  </cols>
  <sheetData>
    <row r="3" spans="2:10" ht="15.75" thickBot="1" x14ac:dyDescent="0.3">
      <c r="B3" s="154"/>
      <c r="C3" s="154"/>
      <c r="D3" s="154"/>
      <c r="E3" s="154"/>
      <c r="F3" s="154"/>
      <c r="G3" s="154"/>
      <c r="H3" s="154"/>
    </row>
    <row r="4" spans="2:10" ht="24.95" customHeight="1" thickTop="1" x14ac:dyDescent="0.25">
      <c r="B4" s="478" t="s">
        <v>648</v>
      </c>
      <c r="C4" s="478"/>
      <c r="D4" s="478"/>
      <c r="E4" s="478"/>
      <c r="F4" s="478"/>
      <c r="G4" s="478"/>
      <c r="H4" s="478"/>
    </row>
    <row r="5" spans="2:10" ht="15.75" x14ac:dyDescent="0.25">
      <c r="B5" s="480" t="s">
        <v>133</v>
      </c>
      <c r="C5" s="459" t="s">
        <v>12</v>
      </c>
      <c r="D5" s="459" t="s">
        <v>592</v>
      </c>
      <c r="E5" s="459"/>
      <c r="F5" s="459" t="s">
        <v>607</v>
      </c>
      <c r="G5" s="459"/>
      <c r="H5" s="119" t="s">
        <v>1</v>
      </c>
    </row>
    <row r="6" spans="2:10" ht="31.5" x14ac:dyDescent="0.25">
      <c r="B6" s="480"/>
      <c r="C6" s="459"/>
      <c r="D6" s="119" t="s">
        <v>13</v>
      </c>
      <c r="E6" s="119" t="s">
        <v>26</v>
      </c>
      <c r="F6" s="119" t="s">
        <v>13</v>
      </c>
      <c r="G6" s="119" t="s">
        <v>26</v>
      </c>
      <c r="H6" s="119" t="s">
        <v>417</v>
      </c>
    </row>
    <row r="7" spans="2:10" x14ac:dyDescent="0.25">
      <c r="B7" s="120">
        <v>1</v>
      </c>
      <c r="C7" s="120">
        <v>2</v>
      </c>
      <c r="D7" s="120">
        <v>3</v>
      </c>
      <c r="E7" s="120">
        <v>4</v>
      </c>
      <c r="F7" s="120">
        <v>5</v>
      </c>
      <c r="G7" s="120">
        <v>6</v>
      </c>
      <c r="H7" s="120">
        <v>7</v>
      </c>
    </row>
    <row r="8" spans="2:10" ht="15.75" x14ac:dyDescent="0.25">
      <c r="B8" s="121" t="s">
        <v>317</v>
      </c>
      <c r="C8" s="122" t="s">
        <v>341</v>
      </c>
      <c r="D8" s="239">
        <v>739</v>
      </c>
      <c r="E8" s="237">
        <f>D8/D12*100</f>
        <v>52.86123032904149</v>
      </c>
      <c r="F8" s="239">
        <v>737</v>
      </c>
      <c r="G8" s="237">
        <f>F8/F12*100</f>
        <v>52.642857142857146</v>
      </c>
      <c r="H8" s="254">
        <f>F8/D8*100</f>
        <v>99.72936400541272</v>
      </c>
      <c r="J8" s="77"/>
    </row>
    <row r="9" spans="2:10" ht="15.75" x14ac:dyDescent="0.25">
      <c r="B9" s="121" t="s">
        <v>318</v>
      </c>
      <c r="C9" s="122" t="s">
        <v>342</v>
      </c>
      <c r="D9" s="239">
        <v>111</v>
      </c>
      <c r="E9" s="237">
        <f>D9/D12*100</f>
        <v>7.939914163090128</v>
      </c>
      <c r="F9" s="239">
        <v>114</v>
      </c>
      <c r="G9" s="237">
        <f>F9/F12*100</f>
        <v>8.1428571428571441</v>
      </c>
      <c r="H9" s="254">
        <f>F9/D9*100</f>
        <v>102.70270270270269</v>
      </c>
      <c r="J9" s="77"/>
    </row>
    <row r="10" spans="2:10" ht="15.75" x14ac:dyDescent="0.25">
      <c r="B10" s="121" t="s">
        <v>319</v>
      </c>
      <c r="C10" s="122" t="s">
        <v>16</v>
      </c>
      <c r="D10" s="239">
        <v>538</v>
      </c>
      <c r="E10" s="237">
        <f>D10/D12*100</f>
        <v>38.483547925608015</v>
      </c>
      <c r="F10" s="239">
        <v>539</v>
      </c>
      <c r="G10" s="237">
        <f>F10/F12*100</f>
        <v>38.5</v>
      </c>
      <c r="H10" s="254">
        <f>F10/D10*100</f>
        <v>100.18587360594795</v>
      </c>
      <c r="J10" s="77"/>
    </row>
    <row r="11" spans="2:10" ht="15.75" x14ac:dyDescent="0.25">
      <c r="B11" s="121" t="s">
        <v>320</v>
      </c>
      <c r="C11" s="122" t="s">
        <v>17</v>
      </c>
      <c r="D11" s="239">
        <v>10</v>
      </c>
      <c r="E11" s="237">
        <f>D11/D12*100</f>
        <v>0.71530758226037194</v>
      </c>
      <c r="F11" s="239">
        <v>10</v>
      </c>
      <c r="G11" s="237">
        <f>F11/F12*100</f>
        <v>0.7142857142857143</v>
      </c>
      <c r="H11" s="254">
        <f>F11/D11*100</f>
        <v>100</v>
      </c>
      <c r="J11" s="77"/>
    </row>
    <row r="12" spans="2:10" ht="15.75" x14ac:dyDescent="0.25">
      <c r="B12" s="459" t="s">
        <v>18</v>
      </c>
      <c r="C12" s="459"/>
      <c r="D12" s="230">
        <f>SUM(D8:D11)</f>
        <v>1398</v>
      </c>
      <c r="E12" s="255">
        <v>100</v>
      </c>
      <c r="F12" s="230">
        <f>SUM(F8:F11)</f>
        <v>1400</v>
      </c>
      <c r="G12" s="255">
        <f>SUM(G8:G11)</f>
        <v>100</v>
      </c>
      <c r="H12" s="255">
        <f>F12/D12*100</f>
        <v>100.14306151645206</v>
      </c>
      <c r="J12" s="19"/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8E87-893B-4403-A8C4-32EFDC9B0C92}">
  <dimension ref="B3:P26"/>
  <sheetViews>
    <sheetView topLeftCell="A3" workbookViewId="0">
      <selection activeCell="D28" sqref="D28"/>
    </sheetView>
  </sheetViews>
  <sheetFormatPr defaultRowHeight="15" x14ac:dyDescent="0.25"/>
  <cols>
    <col min="2" max="2" width="5.7109375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31" customWidth="1"/>
    <col min="12" max="12" width="11.5703125" customWidth="1"/>
  </cols>
  <sheetData>
    <row r="3" spans="2:16" ht="16.5" thickBot="1" x14ac:dyDescent="0.3">
      <c r="B3" s="171"/>
      <c r="C3" s="171"/>
      <c r="D3" s="171"/>
      <c r="E3" s="171"/>
      <c r="F3" s="171"/>
      <c r="G3" s="171"/>
      <c r="H3" s="171"/>
      <c r="I3" s="171"/>
      <c r="J3" s="171"/>
      <c r="K3" s="263"/>
      <c r="L3" s="197" t="s">
        <v>343</v>
      </c>
    </row>
    <row r="4" spans="2:16" ht="24.95" customHeight="1" thickTop="1" x14ac:dyDescent="0.25">
      <c r="B4" s="484" t="s">
        <v>649</v>
      </c>
      <c r="C4" s="484"/>
      <c r="D4" s="484"/>
      <c r="E4" s="484"/>
      <c r="F4" s="484"/>
      <c r="G4" s="484"/>
      <c r="H4" s="484"/>
      <c r="I4" s="484"/>
      <c r="J4" s="484"/>
      <c r="K4" s="484"/>
      <c r="L4" s="484"/>
    </row>
    <row r="5" spans="2:16" ht="15.75" x14ac:dyDescent="0.25">
      <c r="B5" s="459" t="s">
        <v>133</v>
      </c>
      <c r="C5" s="459" t="s">
        <v>86</v>
      </c>
      <c r="D5" s="461" t="s">
        <v>594</v>
      </c>
      <c r="E5" s="461"/>
      <c r="F5" s="461"/>
      <c r="G5" s="461"/>
      <c r="H5" s="461" t="s">
        <v>650</v>
      </c>
      <c r="I5" s="461"/>
      <c r="J5" s="461"/>
      <c r="K5" s="461"/>
      <c r="L5" s="119" t="s">
        <v>1</v>
      </c>
    </row>
    <row r="6" spans="2:16" ht="15.75" x14ac:dyDescent="0.25">
      <c r="B6" s="459"/>
      <c r="C6" s="459"/>
      <c r="D6" s="119" t="s">
        <v>198</v>
      </c>
      <c r="E6" s="119" t="s">
        <v>199</v>
      </c>
      <c r="F6" s="119" t="s">
        <v>18</v>
      </c>
      <c r="G6" s="119" t="s">
        <v>61</v>
      </c>
      <c r="H6" s="119" t="s">
        <v>198</v>
      </c>
      <c r="I6" s="119" t="s">
        <v>199</v>
      </c>
      <c r="J6" s="119" t="s">
        <v>18</v>
      </c>
      <c r="K6" s="256" t="s">
        <v>61</v>
      </c>
      <c r="L6" s="119" t="s">
        <v>475</v>
      </c>
    </row>
    <row r="7" spans="2:16" ht="15" customHeight="1" x14ac:dyDescent="0.25">
      <c r="B7" s="120">
        <v>1</v>
      </c>
      <c r="C7" s="120">
        <v>2</v>
      </c>
      <c r="D7" s="120">
        <v>3</v>
      </c>
      <c r="E7" s="120">
        <v>4</v>
      </c>
      <c r="F7" s="120" t="s">
        <v>374</v>
      </c>
      <c r="G7" s="120">
        <v>6</v>
      </c>
      <c r="H7" s="120">
        <v>7</v>
      </c>
      <c r="I7" s="120">
        <v>8</v>
      </c>
      <c r="J7" s="120" t="s">
        <v>375</v>
      </c>
      <c r="K7" s="145">
        <v>10</v>
      </c>
      <c r="L7" s="120">
        <v>11</v>
      </c>
    </row>
    <row r="8" spans="2:16" ht="15.75" x14ac:dyDescent="0.25">
      <c r="B8" s="192"/>
      <c r="C8" s="192" t="s">
        <v>200</v>
      </c>
      <c r="D8" s="482"/>
      <c r="E8" s="482"/>
      <c r="F8" s="482"/>
      <c r="G8" s="482"/>
      <c r="H8" s="482"/>
      <c r="I8" s="482"/>
      <c r="J8" s="482"/>
      <c r="K8" s="482"/>
      <c r="L8" s="482"/>
    </row>
    <row r="9" spans="2:16" ht="15.75" x14ac:dyDescent="0.25">
      <c r="B9" s="338" t="s">
        <v>317</v>
      </c>
      <c r="C9" s="122" t="s">
        <v>28</v>
      </c>
      <c r="D9" s="229">
        <v>45096</v>
      </c>
      <c r="E9" s="229">
        <v>19829</v>
      </c>
      <c r="F9" s="229">
        <f t="shared" ref="F9:F17" si="0">D9+E9</f>
        <v>64925</v>
      </c>
      <c r="G9" s="236">
        <f>F9/F18*100</f>
        <v>9.3622292271708698</v>
      </c>
      <c r="H9" s="229">
        <v>39814</v>
      </c>
      <c r="I9" s="229">
        <v>14597</v>
      </c>
      <c r="J9" s="229">
        <f>H9+I9</f>
        <v>54411</v>
      </c>
      <c r="K9" s="257">
        <f>J9/J18*100</f>
        <v>7.9446962352089141</v>
      </c>
      <c r="L9" s="254">
        <f>J9/F9*100</f>
        <v>83.805929919137469</v>
      </c>
      <c r="N9" s="375"/>
      <c r="O9" s="376"/>
      <c r="P9" s="376"/>
    </row>
    <row r="10" spans="2:16" ht="15.75" x14ac:dyDescent="0.25">
      <c r="B10" s="259" t="s">
        <v>318</v>
      </c>
      <c r="C10" s="122" t="s">
        <v>409</v>
      </c>
      <c r="D10" s="229">
        <v>1660</v>
      </c>
      <c r="E10" s="229">
        <v>0</v>
      </c>
      <c r="F10" s="229">
        <f t="shared" si="0"/>
        <v>1660</v>
      </c>
      <c r="G10" s="236">
        <f>F10/F18*100</f>
        <v>0.23937313079866987</v>
      </c>
      <c r="H10" s="229">
        <v>2560</v>
      </c>
      <c r="I10" s="229">
        <v>0</v>
      </c>
      <c r="J10" s="229">
        <f t="shared" ref="J10:J17" si="1">H10+I10</f>
        <v>2560</v>
      </c>
      <c r="K10" s="257">
        <f>J10/J18*100</f>
        <v>0.37379247509023583</v>
      </c>
      <c r="L10" s="254">
        <f t="shared" ref="L10:L18" si="2">J10/F10*100</f>
        <v>154.21686746987953</v>
      </c>
      <c r="N10" s="377"/>
      <c r="O10" s="376"/>
      <c r="P10" s="376"/>
    </row>
    <row r="11" spans="2:16" ht="15.75" x14ac:dyDescent="0.25">
      <c r="B11" s="121" t="s">
        <v>319</v>
      </c>
      <c r="C11" s="122" t="s">
        <v>219</v>
      </c>
      <c r="D11" s="229">
        <v>402924</v>
      </c>
      <c r="E11" s="229">
        <v>160441</v>
      </c>
      <c r="F11" s="229">
        <f t="shared" si="0"/>
        <v>563365</v>
      </c>
      <c r="G11" s="236">
        <f>F11/F18*100</f>
        <v>81.237616766501603</v>
      </c>
      <c r="H11" s="229">
        <v>405615</v>
      </c>
      <c r="I11" s="229">
        <v>160240</v>
      </c>
      <c r="J11" s="229">
        <f t="shared" si="1"/>
        <v>565855</v>
      </c>
      <c r="K11" s="257">
        <f>J11/J18*100</f>
        <v>82.622008200072429</v>
      </c>
      <c r="L11" s="254">
        <f t="shared" si="2"/>
        <v>100.44198698889709</v>
      </c>
      <c r="N11" s="375"/>
      <c r="O11" s="376"/>
      <c r="P11" s="376"/>
    </row>
    <row r="12" spans="2:16" ht="15.75" x14ac:dyDescent="0.25">
      <c r="B12" s="121" t="s">
        <v>320</v>
      </c>
      <c r="C12" s="122" t="s">
        <v>218</v>
      </c>
      <c r="D12" s="229">
        <v>3631</v>
      </c>
      <c r="E12" s="229">
        <v>2888</v>
      </c>
      <c r="F12" s="229">
        <f t="shared" si="0"/>
        <v>6519</v>
      </c>
      <c r="G12" s="236">
        <f>F12/F18*100</f>
        <v>0.9400442407689934</v>
      </c>
      <c r="H12" s="229">
        <v>4034</v>
      </c>
      <c r="I12" s="229">
        <v>3345</v>
      </c>
      <c r="J12" s="229">
        <f t="shared" si="1"/>
        <v>7379</v>
      </c>
      <c r="K12" s="257">
        <f>J12/J18*100</f>
        <v>1.0774276069104884</v>
      </c>
      <c r="L12" s="254">
        <f t="shared" si="2"/>
        <v>113.19220739377205</v>
      </c>
      <c r="N12" s="375"/>
      <c r="O12" s="376"/>
      <c r="P12" s="376"/>
    </row>
    <row r="13" spans="2:16" ht="15.75" x14ac:dyDescent="0.25">
      <c r="B13" s="121" t="s">
        <v>321</v>
      </c>
      <c r="C13" s="122" t="s">
        <v>577</v>
      </c>
      <c r="D13" s="229">
        <f>D11-D12</f>
        <v>399293</v>
      </c>
      <c r="E13" s="229">
        <f>E11-E12</f>
        <v>157553</v>
      </c>
      <c r="F13" s="229">
        <f>D13+E13</f>
        <v>556846</v>
      </c>
      <c r="G13" s="236">
        <f>F13/F18*100</f>
        <v>80.297572525732605</v>
      </c>
      <c r="H13" s="229">
        <f>H11-H12</f>
        <v>401581</v>
      </c>
      <c r="I13" s="229">
        <f>I11-I12</f>
        <v>156895</v>
      </c>
      <c r="J13" s="229">
        <f>H13+I13</f>
        <v>558476</v>
      </c>
      <c r="K13" s="257">
        <f>J13/J18*100</f>
        <v>81.544580593161925</v>
      </c>
      <c r="L13" s="254">
        <f t="shared" si="2"/>
        <v>100.29272006982181</v>
      </c>
      <c r="N13" s="375"/>
      <c r="O13" s="376"/>
      <c r="P13" s="376"/>
    </row>
    <row r="14" spans="2:16" ht="15.75" x14ac:dyDescent="0.25">
      <c r="B14" s="121" t="s">
        <v>322</v>
      </c>
      <c r="C14" s="122" t="s">
        <v>578</v>
      </c>
      <c r="D14" s="229">
        <v>25577</v>
      </c>
      <c r="E14" s="229">
        <v>5151</v>
      </c>
      <c r="F14" s="229">
        <f t="shared" si="0"/>
        <v>30728</v>
      </c>
      <c r="G14" s="236">
        <f>F14/F18*100</f>
        <v>4.4309985320370657</v>
      </c>
      <c r="H14" s="229">
        <v>25180</v>
      </c>
      <c r="I14" s="229">
        <v>4969</v>
      </c>
      <c r="J14" s="229">
        <f t="shared" si="1"/>
        <v>30149</v>
      </c>
      <c r="K14" s="257">
        <f>J14/J18*100</f>
        <v>4.4021364576154376</v>
      </c>
      <c r="L14" s="254">
        <f t="shared" si="2"/>
        <v>98.115725071595932</v>
      </c>
      <c r="N14" s="375"/>
      <c r="O14" s="376"/>
      <c r="P14" s="376"/>
    </row>
    <row r="15" spans="2:16" ht="15.75" x14ac:dyDescent="0.25">
      <c r="B15" s="121" t="s">
        <v>323</v>
      </c>
      <c r="C15" s="122" t="s">
        <v>411</v>
      </c>
      <c r="D15" s="229">
        <v>33888</v>
      </c>
      <c r="E15" s="229">
        <v>0</v>
      </c>
      <c r="F15" s="229">
        <f t="shared" si="0"/>
        <v>33888</v>
      </c>
      <c r="G15" s="236">
        <f>F15/F18*100</f>
        <v>4.8866726846417619</v>
      </c>
      <c r="H15" s="229">
        <v>33888</v>
      </c>
      <c r="I15" s="229">
        <v>0</v>
      </c>
      <c r="J15" s="229">
        <f t="shared" si="1"/>
        <v>33888</v>
      </c>
      <c r="K15" s="257">
        <f>J15/J18*100</f>
        <v>4.9480778890069974</v>
      </c>
      <c r="L15" s="254">
        <f t="shared" si="2"/>
        <v>100</v>
      </c>
      <c r="N15" s="375"/>
      <c r="O15" s="376"/>
      <c r="P15" s="376"/>
    </row>
    <row r="16" spans="2:16" ht="15.75" x14ac:dyDescent="0.25">
      <c r="B16" s="121" t="s">
        <v>324</v>
      </c>
      <c r="C16" s="122" t="s">
        <v>35</v>
      </c>
      <c r="D16" s="229">
        <v>3652</v>
      </c>
      <c r="E16" s="229">
        <v>1789</v>
      </c>
      <c r="F16" s="229">
        <f t="shared" si="0"/>
        <v>5441</v>
      </c>
      <c r="G16" s="236">
        <f>F16/F18*100</f>
        <v>0.78459590643106203</v>
      </c>
      <c r="H16" s="229">
        <v>3561</v>
      </c>
      <c r="I16" s="229">
        <v>1837</v>
      </c>
      <c r="J16" s="229">
        <f t="shared" si="1"/>
        <v>5398</v>
      </c>
      <c r="K16" s="257">
        <f>J16/J18*100</f>
        <v>0.78817647677230196</v>
      </c>
      <c r="L16" s="254">
        <f t="shared" si="2"/>
        <v>99.209704098511295</v>
      </c>
      <c r="N16" s="375"/>
      <c r="O16" s="376"/>
      <c r="P16" s="376"/>
    </row>
    <row r="17" spans="2:16" ht="15.75" x14ac:dyDescent="0.25">
      <c r="B17" s="121" t="s">
        <v>325</v>
      </c>
      <c r="C17" s="258" t="s">
        <v>412</v>
      </c>
      <c r="D17" s="229">
        <v>10</v>
      </c>
      <c r="E17" s="229">
        <v>0</v>
      </c>
      <c r="F17" s="229">
        <f t="shared" si="0"/>
        <v>10</v>
      </c>
      <c r="G17" s="236">
        <f>F17/F18*100</f>
        <v>1.4420068120401799E-3</v>
      </c>
      <c r="H17" s="229">
        <v>10</v>
      </c>
      <c r="I17" s="229">
        <v>0</v>
      </c>
      <c r="J17" s="229">
        <f t="shared" si="1"/>
        <v>10</v>
      </c>
      <c r="K17" s="257">
        <f>J17/J18*100</f>
        <v>1.4601268558212337E-3</v>
      </c>
      <c r="L17" s="254">
        <f t="shared" si="2"/>
        <v>100</v>
      </c>
      <c r="N17" s="377"/>
      <c r="O17" s="376"/>
      <c r="P17" s="376"/>
    </row>
    <row r="18" spans="2:16" ht="15.75" x14ac:dyDescent="0.25">
      <c r="B18" s="459" t="s">
        <v>201</v>
      </c>
      <c r="C18" s="459"/>
      <c r="D18" s="230">
        <f>D9+D10+D13+D14+D15+D16-D17</f>
        <v>509156</v>
      </c>
      <c r="E18" s="230">
        <f>E9+E10+E13+E14+E15+E16-E17</f>
        <v>184322</v>
      </c>
      <c r="F18" s="230">
        <f>F9+F10+F13+F14+F15+F16-F17</f>
        <v>693478</v>
      </c>
      <c r="G18" s="240">
        <f>G9+G10+G13+G14+G15+G16+G17</f>
        <v>100.00288401362408</v>
      </c>
      <c r="H18" s="230">
        <f>H9+H10+H13+H14+H15+H16-H17</f>
        <v>506574</v>
      </c>
      <c r="I18" s="230">
        <f>I9+I10+I13+I14+I15+I16-I17</f>
        <v>178298</v>
      </c>
      <c r="J18" s="230">
        <f>J9+J10+J13+J14+J15+J16-J17</f>
        <v>684872</v>
      </c>
      <c r="K18" s="255">
        <f t="shared" ref="K18" si="3">K9+K10+K13+K14+K15+K16+K17</f>
        <v>100.00292025371164</v>
      </c>
      <c r="L18" s="255">
        <f t="shared" si="2"/>
        <v>98.759008937558221</v>
      </c>
      <c r="N18" s="378"/>
      <c r="O18" s="379"/>
      <c r="P18" s="379"/>
    </row>
    <row r="19" spans="2:16" ht="15.75" x14ac:dyDescent="0.25">
      <c r="B19" s="482" t="s">
        <v>202</v>
      </c>
      <c r="C19" s="482"/>
      <c r="D19" s="483"/>
      <c r="E19" s="483"/>
      <c r="F19" s="483"/>
      <c r="G19" s="483"/>
      <c r="H19" s="483"/>
      <c r="I19" s="483"/>
      <c r="J19" s="483"/>
      <c r="K19" s="483"/>
      <c r="L19" s="483"/>
      <c r="N19" s="481"/>
      <c r="O19" s="481"/>
      <c r="P19" s="481"/>
    </row>
    <row r="20" spans="2:16" ht="15.75" x14ac:dyDescent="0.25">
      <c r="B20" s="121" t="s">
        <v>326</v>
      </c>
      <c r="C20" s="122" t="s">
        <v>413</v>
      </c>
      <c r="D20" s="229">
        <v>201926</v>
      </c>
      <c r="E20" s="229">
        <v>124023</v>
      </c>
      <c r="F20" s="229">
        <f>D20+E20</f>
        <v>325949</v>
      </c>
      <c r="G20" s="236">
        <f>F20/F23*100</f>
        <v>47.002067837768465</v>
      </c>
      <c r="H20" s="229">
        <v>197374</v>
      </c>
      <c r="I20" s="229">
        <v>117170</v>
      </c>
      <c r="J20" s="229">
        <f>H20+I20</f>
        <v>314544</v>
      </c>
      <c r="K20" s="257">
        <f>J20/J23*100</f>
        <v>45.927414173743415</v>
      </c>
      <c r="L20" s="254">
        <f>J20/F20*100</f>
        <v>96.500986350625411</v>
      </c>
      <c r="N20" s="58"/>
      <c r="O20" s="58"/>
      <c r="P20" s="67"/>
    </row>
    <row r="21" spans="2:16" ht="15.75" x14ac:dyDescent="0.25">
      <c r="B21" s="121" t="s">
        <v>327</v>
      </c>
      <c r="C21" s="122" t="s">
        <v>40</v>
      </c>
      <c r="D21" s="229">
        <v>25488</v>
      </c>
      <c r="E21" s="229">
        <v>8201</v>
      </c>
      <c r="F21" s="229">
        <f>D21+E21</f>
        <v>33689</v>
      </c>
      <c r="G21" s="236">
        <f>F21/F23*100</f>
        <v>4.8579767490821633</v>
      </c>
      <c r="H21" s="229">
        <v>24248</v>
      </c>
      <c r="I21" s="229">
        <v>7537</v>
      </c>
      <c r="J21" s="229">
        <f>H21+I21</f>
        <v>31785</v>
      </c>
      <c r="K21" s="257">
        <f>J21/J23*100</f>
        <v>4.6410132112277918</v>
      </c>
      <c r="L21" s="254">
        <f>J21/F21*100</f>
        <v>94.348303600581801</v>
      </c>
      <c r="N21" s="58"/>
      <c r="O21" s="58"/>
      <c r="P21" s="67"/>
    </row>
    <row r="22" spans="2:16" ht="15.75" x14ac:dyDescent="0.25">
      <c r="B22" s="121" t="s">
        <v>328</v>
      </c>
      <c r="C22" s="122" t="s">
        <v>42</v>
      </c>
      <c r="D22" s="229">
        <v>281742</v>
      </c>
      <c r="E22" s="229">
        <v>52098</v>
      </c>
      <c r="F22" s="229">
        <f>D22+E22</f>
        <v>333840</v>
      </c>
      <c r="G22" s="236">
        <f>F22/F23*100</f>
        <v>48.139955413149373</v>
      </c>
      <c r="H22" s="229">
        <v>284952</v>
      </c>
      <c r="I22" s="229">
        <v>53591</v>
      </c>
      <c r="J22" s="229">
        <f>H22+I22</f>
        <v>338543</v>
      </c>
      <c r="K22" s="257">
        <f>J22/J23*100</f>
        <v>49.431572615028799</v>
      </c>
      <c r="L22" s="254">
        <f>J22/F22*100</f>
        <v>101.40875868679606</v>
      </c>
      <c r="N22" s="58"/>
      <c r="O22" s="58"/>
      <c r="P22" s="67"/>
    </row>
    <row r="23" spans="2:16" ht="15.75" x14ac:dyDescent="0.25">
      <c r="B23" s="459" t="s">
        <v>203</v>
      </c>
      <c r="C23" s="459"/>
      <c r="D23" s="230">
        <f t="shared" ref="D23:I23" si="4">SUM(D20:D22)</f>
        <v>509156</v>
      </c>
      <c r="E23" s="230">
        <f t="shared" si="4"/>
        <v>184322</v>
      </c>
      <c r="F23" s="230">
        <f t="shared" si="4"/>
        <v>693478</v>
      </c>
      <c r="G23" s="240">
        <f t="shared" si="4"/>
        <v>100</v>
      </c>
      <c r="H23" s="230">
        <f t="shared" si="4"/>
        <v>506574</v>
      </c>
      <c r="I23" s="230">
        <f t="shared" si="4"/>
        <v>178298</v>
      </c>
      <c r="J23" s="230">
        <f>H23+I23</f>
        <v>684872</v>
      </c>
      <c r="K23" s="260">
        <f>SUM(K20:K22)</f>
        <v>100</v>
      </c>
      <c r="L23" s="255">
        <f>J23/F23*100</f>
        <v>98.759008937558221</v>
      </c>
      <c r="N23" s="68"/>
      <c r="O23" s="68"/>
      <c r="P23" s="67"/>
    </row>
    <row r="24" spans="2:16" ht="15.75" x14ac:dyDescent="0.25">
      <c r="B24" s="121" t="s">
        <v>329</v>
      </c>
      <c r="C24" s="122" t="s">
        <v>414</v>
      </c>
      <c r="D24" s="229">
        <v>178970</v>
      </c>
      <c r="E24" s="229">
        <v>31948</v>
      </c>
      <c r="F24" s="229">
        <f>D24+E24</f>
        <v>210918</v>
      </c>
      <c r="G24" s="261"/>
      <c r="H24" s="229">
        <v>181270</v>
      </c>
      <c r="I24" s="229">
        <v>36397</v>
      </c>
      <c r="J24" s="229">
        <f>H24+I24</f>
        <v>217667</v>
      </c>
      <c r="K24" s="262"/>
      <c r="L24" s="254">
        <f>J24/F24*100</f>
        <v>103.19982173166824</v>
      </c>
      <c r="N24" s="58"/>
      <c r="O24" s="58"/>
      <c r="P24" s="67"/>
    </row>
    <row r="25" spans="2:16" x14ac:dyDescent="0.25">
      <c r="N25" s="13"/>
      <c r="O25" s="13"/>
      <c r="P25" s="13"/>
    </row>
    <row r="26" spans="2:16" x14ac:dyDescent="0.25">
      <c r="D26" s="72"/>
      <c r="E26" s="72"/>
      <c r="F26" s="72"/>
      <c r="G26" s="72"/>
      <c r="H26" s="72"/>
      <c r="I26" s="72"/>
      <c r="J26" s="72"/>
      <c r="L26" s="72"/>
      <c r="N26" s="13"/>
      <c r="O26" s="13"/>
      <c r="P26" s="13"/>
    </row>
  </sheetData>
  <mergeCells count="11">
    <mergeCell ref="B4:L4"/>
    <mergeCell ref="B5:B6"/>
    <mergeCell ref="C5:C6"/>
    <mergeCell ref="D5:G5"/>
    <mergeCell ref="H5:K5"/>
    <mergeCell ref="N19:P19"/>
    <mergeCell ref="D8:L8"/>
    <mergeCell ref="B19:C19"/>
    <mergeCell ref="D19:L19"/>
    <mergeCell ref="B23:C23"/>
    <mergeCell ref="B18:C18"/>
  </mergeCells>
  <pageMargins left="0.7" right="0.7" top="0.75" bottom="0.75" header="0.3" footer="0.3"/>
  <pageSetup paperSize="9" orientation="portrait" r:id="rId1"/>
  <ignoredErrors>
    <ignoredError sqref="F23 J23 G18" formula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B777-F164-414F-B3CC-491F981E0395}">
  <dimension ref="B2:P26"/>
  <sheetViews>
    <sheetView workbookViewId="0">
      <selection activeCell="D19" sqref="D19"/>
    </sheetView>
  </sheetViews>
  <sheetFormatPr defaultRowHeight="15" x14ac:dyDescent="0.25"/>
  <cols>
    <col min="1" max="1" width="9.140625" style="39"/>
    <col min="2" max="2" width="8" style="39" customWidth="1"/>
    <col min="3" max="3" width="32.85546875" style="39" customWidth="1"/>
    <col min="4" max="4" width="13.140625" style="39" customWidth="1"/>
    <col min="5" max="5" width="13.42578125" style="39" customWidth="1"/>
    <col min="6" max="6" width="13.140625" style="39" customWidth="1"/>
    <col min="7" max="7" width="10.42578125" style="39" customWidth="1"/>
    <col min="8" max="8" width="12.42578125" style="39" customWidth="1"/>
    <col min="9" max="9" width="12.28515625" style="39" customWidth="1"/>
    <col min="10" max="10" width="12.42578125" style="39" customWidth="1"/>
    <col min="11" max="11" width="10.42578125" style="39" customWidth="1"/>
    <col min="12" max="12" width="11.28515625" style="39" customWidth="1"/>
    <col min="13" max="16384" width="9.140625" style="39"/>
  </cols>
  <sheetData>
    <row r="2" spans="2:16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6" ht="20.100000000000001" customHeight="1" thickBot="1" x14ac:dyDescent="0.3"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8" t="s">
        <v>345</v>
      </c>
    </row>
    <row r="4" spans="2:16" ht="24.95" customHeight="1" thickTop="1" x14ac:dyDescent="0.25">
      <c r="B4" s="478" t="s">
        <v>651</v>
      </c>
      <c r="C4" s="478"/>
      <c r="D4" s="478"/>
      <c r="E4" s="478"/>
      <c r="F4" s="478"/>
      <c r="G4" s="478"/>
      <c r="H4" s="478"/>
      <c r="I4" s="478"/>
      <c r="J4" s="478"/>
      <c r="K4" s="478"/>
      <c r="L4" s="478"/>
    </row>
    <row r="5" spans="2:16" ht="14.45" customHeight="1" x14ac:dyDescent="0.25">
      <c r="B5" s="459" t="s">
        <v>133</v>
      </c>
      <c r="C5" s="461" t="s">
        <v>209</v>
      </c>
      <c r="D5" s="459" t="s">
        <v>594</v>
      </c>
      <c r="E5" s="459"/>
      <c r="F5" s="459"/>
      <c r="G5" s="459"/>
      <c r="H5" s="459" t="s">
        <v>650</v>
      </c>
      <c r="I5" s="459"/>
      <c r="J5" s="459"/>
      <c r="K5" s="459"/>
      <c r="L5" s="335" t="s">
        <v>1</v>
      </c>
    </row>
    <row r="6" spans="2:16" ht="15" customHeight="1" x14ac:dyDescent="0.25">
      <c r="B6" s="459"/>
      <c r="C6" s="461"/>
      <c r="D6" s="459" t="s">
        <v>198</v>
      </c>
      <c r="E6" s="459" t="s">
        <v>376</v>
      </c>
      <c r="F6" s="459" t="s">
        <v>18</v>
      </c>
      <c r="G6" s="459" t="s">
        <v>61</v>
      </c>
      <c r="H6" s="459" t="s">
        <v>210</v>
      </c>
      <c r="I6" s="459" t="s">
        <v>199</v>
      </c>
      <c r="J6" s="459" t="s">
        <v>18</v>
      </c>
      <c r="K6" s="459" t="s">
        <v>61</v>
      </c>
      <c r="L6" s="461" t="s">
        <v>475</v>
      </c>
    </row>
    <row r="7" spans="2:16" ht="15.75" customHeight="1" x14ac:dyDescent="0.25">
      <c r="B7" s="459"/>
      <c r="C7" s="461"/>
      <c r="D7" s="459"/>
      <c r="E7" s="459"/>
      <c r="F7" s="459"/>
      <c r="G7" s="459"/>
      <c r="H7" s="459"/>
      <c r="I7" s="459"/>
      <c r="J7" s="459"/>
      <c r="K7" s="459"/>
      <c r="L7" s="461"/>
    </row>
    <row r="8" spans="2:16" s="40" customFormat="1" x14ac:dyDescent="0.25">
      <c r="B8" s="120">
        <v>1</v>
      </c>
      <c r="C8" s="145">
        <v>2</v>
      </c>
      <c r="D8" s="145">
        <v>3</v>
      </c>
      <c r="E8" s="145">
        <v>4</v>
      </c>
      <c r="F8" s="145" t="s">
        <v>390</v>
      </c>
      <c r="G8" s="145">
        <v>6</v>
      </c>
      <c r="H8" s="145">
        <v>7</v>
      </c>
      <c r="I8" s="145">
        <v>8</v>
      </c>
      <c r="J8" s="145" t="s">
        <v>375</v>
      </c>
      <c r="K8" s="145">
        <v>10</v>
      </c>
      <c r="L8" s="145">
        <v>11</v>
      </c>
    </row>
    <row r="9" spans="2:16" ht="15.75" x14ac:dyDescent="0.25">
      <c r="B9" s="338" t="s">
        <v>317</v>
      </c>
      <c r="C9" s="271" t="s">
        <v>211</v>
      </c>
      <c r="D9" s="272">
        <v>48098</v>
      </c>
      <c r="E9" s="272">
        <v>0</v>
      </c>
      <c r="F9" s="272">
        <f t="shared" ref="F9:F15" si="0">D9+E9</f>
        <v>48098</v>
      </c>
      <c r="G9" s="273">
        <f>F9/F16*100</f>
        <v>14.407500599089385</v>
      </c>
      <c r="H9" s="265">
        <v>48098</v>
      </c>
      <c r="I9" s="267">
        <v>0</v>
      </c>
      <c r="J9" s="265">
        <f t="shared" ref="J9:J15" si="1">H9+I9</f>
        <v>48098</v>
      </c>
      <c r="K9" s="273">
        <f>J9/J16*100</f>
        <v>14.207353275654791</v>
      </c>
      <c r="L9" s="274">
        <f>J9/F9*100</f>
        <v>100</v>
      </c>
      <c r="N9" s="381"/>
      <c r="O9" s="382"/>
      <c r="P9" s="381"/>
    </row>
    <row r="10" spans="2:16" ht="18.75" customHeight="1" x14ac:dyDescent="0.25">
      <c r="B10" s="338" t="s">
        <v>318</v>
      </c>
      <c r="C10" s="271" t="s">
        <v>89</v>
      </c>
      <c r="D10" s="272">
        <v>3696</v>
      </c>
      <c r="E10" s="272">
        <v>34177</v>
      </c>
      <c r="F10" s="272">
        <f t="shared" si="0"/>
        <v>37873</v>
      </c>
      <c r="G10" s="273">
        <f>F10/F16*100</f>
        <v>11.344656122693506</v>
      </c>
      <c r="H10" s="265">
        <v>3696</v>
      </c>
      <c r="I10" s="265">
        <v>34177</v>
      </c>
      <c r="J10" s="265">
        <f t="shared" si="1"/>
        <v>37873</v>
      </c>
      <c r="K10" s="273">
        <f>J10/J16*100</f>
        <v>11.187057478665931</v>
      </c>
      <c r="L10" s="274">
        <f>J10/F10*100</f>
        <v>100</v>
      </c>
      <c r="N10" s="381"/>
      <c r="O10" s="381"/>
      <c r="P10" s="381"/>
    </row>
    <row r="11" spans="2:16" ht="20.25" customHeight="1" x14ac:dyDescent="0.25">
      <c r="B11" s="338" t="s">
        <v>319</v>
      </c>
      <c r="C11" s="123" t="s">
        <v>377</v>
      </c>
      <c r="D11" s="272">
        <v>228878</v>
      </c>
      <c r="E11" s="265">
        <v>0</v>
      </c>
      <c r="F11" s="265">
        <f t="shared" si="0"/>
        <v>228878</v>
      </c>
      <c r="G11" s="273">
        <f>F11/F16*100</f>
        <v>68.559190031152653</v>
      </c>
      <c r="H11" s="265">
        <v>232118</v>
      </c>
      <c r="I11" s="267">
        <v>0</v>
      </c>
      <c r="J11" s="265">
        <f t="shared" si="1"/>
        <v>232118</v>
      </c>
      <c r="K11" s="273">
        <f>J11/J16*100</f>
        <v>68.563816117893438</v>
      </c>
      <c r="L11" s="274">
        <f>J11/F11*100</f>
        <v>101.41560132472323</v>
      </c>
      <c r="N11" s="381"/>
      <c r="O11" s="382"/>
      <c r="P11" s="381"/>
    </row>
    <row r="12" spans="2:16" ht="15.75" x14ac:dyDescent="0.25">
      <c r="B12" s="338" t="s">
        <v>320</v>
      </c>
      <c r="C12" s="271" t="s">
        <v>212</v>
      </c>
      <c r="D12" s="272">
        <v>0</v>
      </c>
      <c r="E12" s="272">
        <v>0</v>
      </c>
      <c r="F12" s="272">
        <f t="shared" si="0"/>
        <v>0</v>
      </c>
      <c r="G12" s="273">
        <f>F12/F16*100</f>
        <v>0</v>
      </c>
      <c r="H12" s="267">
        <v>0</v>
      </c>
      <c r="I12" s="267">
        <v>0</v>
      </c>
      <c r="J12" s="265">
        <f t="shared" si="1"/>
        <v>0</v>
      </c>
      <c r="K12" s="273">
        <f>J12/J16*100</f>
        <v>0</v>
      </c>
      <c r="L12" s="274" t="s">
        <v>110</v>
      </c>
      <c r="N12" s="382"/>
      <c r="O12" s="382"/>
      <c r="P12" s="381"/>
    </row>
    <row r="13" spans="2:16" ht="15.75" x14ac:dyDescent="0.25">
      <c r="B13" s="338" t="s">
        <v>321</v>
      </c>
      <c r="C13" s="271" t="s">
        <v>213</v>
      </c>
      <c r="D13" s="272">
        <v>0</v>
      </c>
      <c r="E13" s="272">
        <v>7566</v>
      </c>
      <c r="F13" s="272">
        <f t="shared" si="0"/>
        <v>7566</v>
      </c>
      <c r="G13" s="273">
        <f>F13/F16*100</f>
        <v>2.2663551401869162</v>
      </c>
      <c r="H13" s="267">
        <v>0</v>
      </c>
      <c r="I13" s="380">
        <v>7759</v>
      </c>
      <c r="J13" s="265">
        <f t="shared" si="1"/>
        <v>7759</v>
      </c>
      <c r="K13" s="273">
        <f>J13/J16*100</f>
        <v>2.2918802042871955</v>
      </c>
      <c r="L13" s="274">
        <f>J13/F13*100</f>
        <v>102.55088554057625</v>
      </c>
      <c r="N13" s="382"/>
      <c r="O13" s="381"/>
      <c r="P13" s="381"/>
    </row>
    <row r="14" spans="2:16" ht="15.75" x14ac:dyDescent="0.25">
      <c r="B14" s="338" t="s">
        <v>322</v>
      </c>
      <c r="C14" s="271" t="s">
        <v>214</v>
      </c>
      <c r="D14" s="272">
        <v>0</v>
      </c>
      <c r="E14" s="272">
        <v>4214</v>
      </c>
      <c r="F14" s="272">
        <f t="shared" si="0"/>
        <v>4214</v>
      </c>
      <c r="G14" s="273">
        <f>F14/F16*100</f>
        <v>1.2622813323747903</v>
      </c>
      <c r="H14" s="267">
        <v>0</v>
      </c>
      <c r="I14" s="265">
        <v>4214</v>
      </c>
      <c r="J14" s="265">
        <f t="shared" si="1"/>
        <v>4214</v>
      </c>
      <c r="K14" s="273">
        <f>J14/J16*100</f>
        <v>1.2447458668470475</v>
      </c>
      <c r="L14" s="274">
        <f>J14/F14*100</f>
        <v>100</v>
      </c>
      <c r="N14" s="382"/>
      <c r="O14" s="381"/>
      <c r="P14" s="381"/>
    </row>
    <row r="15" spans="2:16" ht="15.75" x14ac:dyDescent="0.25">
      <c r="B15" s="338" t="s">
        <v>323</v>
      </c>
      <c r="C15" s="271" t="s">
        <v>215</v>
      </c>
      <c r="D15" s="272">
        <v>1070</v>
      </c>
      <c r="E15" s="272">
        <v>6141</v>
      </c>
      <c r="F15" s="272">
        <f t="shared" si="0"/>
        <v>7211</v>
      </c>
      <c r="G15" s="273">
        <f>F15/F16*100</f>
        <v>2.1600167745027559</v>
      </c>
      <c r="H15" s="265">
        <v>1040</v>
      </c>
      <c r="I15" s="265">
        <v>7441</v>
      </c>
      <c r="J15" s="265">
        <f t="shared" si="1"/>
        <v>8481</v>
      </c>
      <c r="K15" s="273">
        <f>J15/J16*100</f>
        <v>2.5051470566515923</v>
      </c>
      <c r="L15" s="274">
        <f>J15/F15*100</f>
        <v>117.6119816946332</v>
      </c>
      <c r="N15" s="381"/>
      <c r="O15" s="381"/>
      <c r="P15" s="381"/>
    </row>
    <row r="16" spans="2:16" ht="15.75" x14ac:dyDescent="0.25">
      <c r="B16" s="461" t="s">
        <v>216</v>
      </c>
      <c r="C16" s="461"/>
      <c r="D16" s="213">
        <f t="shared" ref="D16:K16" si="2">SUM(D9:D15)</f>
        <v>281742</v>
      </c>
      <c r="E16" s="213">
        <f t="shared" si="2"/>
        <v>52098</v>
      </c>
      <c r="F16" s="213">
        <f t="shared" si="2"/>
        <v>333840</v>
      </c>
      <c r="G16" s="275">
        <f t="shared" si="2"/>
        <v>100</v>
      </c>
      <c r="H16" s="213">
        <f t="shared" si="2"/>
        <v>284952</v>
      </c>
      <c r="I16" s="276">
        <f t="shared" si="2"/>
        <v>53591</v>
      </c>
      <c r="J16" s="276">
        <f t="shared" si="2"/>
        <v>338543</v>
      </c>
      <c r="K16" s="275">
        <f t="shared" si="2"/>
        <v>100</v>
      </c>
      <c r="L16" s="260">
        <f>J16/F16*100</f>
        <v>101.40875868679606</v>
      </c>
      <c r="N16" s="383"/>
      <c r="O16" s="384"/>
      <c r="P16" s="384"/>
    </row>
    <row r="19" spans="4:10" x14ac:dyDescent="0.25">
      <c r="D19" s="76"/>
      <c r="F19" s="76"/>
      <c r="H19" s="76"/>
      <c r="J19" s="76"/>
    </row>
    <row r="20" spans="4:10" x14ac:dyDescent="0.25">
      <c r="D20" s="76"/>
      <c r="E20" s="76"/>
      <c r="F20" s="76"/>
      <c r="H20" s="76"/>
      <c r="I20" s="76"/>
      <c r="J20" s="76"/>
    </row>
    <row r="21" spans="4:10" x14ac:dyDescent="0.25">
      <c r="D21" s="76"/>
      <c r="F21" s="76"/>
      <c r="H21" s="76"/>
      <c r="J21" s="76"/>
    </row>
    <row r="23" spans="4:10" x14ac:dyDescent="0.25">
      <c r="E23" s="76"/>
      <c r="F23" s="76"/>
      <c r="I23" s="76"/>
      <c r="J23" s="76"/>
    </row>
    <row r="24" spans="4:10" x14ac:dyDescent="0.25">
      <c r="E24" s="76"/>
      <c r="F24" s="76"/>
      <c r="I24" s="76"/>
      <c r="J24" s="76"/>
    </row>
    <row r="25" spans="4:10" x14ac:dyDescent="0.25">
      <c r="E25" s="76"/>
      <c r="F25" s="76"/>
      <c r="I25" s="76"/>
      <c r="J25" s="76"/>
    </row>
    <row r="26" spans="4:10" x14ac:dyDescent="0.25">
      <c r="D26" s="76"/>
      <c r="E26" s="76"/>
      <c r="F26" s="76"/>
      <c r="H26" s="76"/>
      <c r="I26" s="76"/>
      <c r="J26" s="76"/>
    </row>
  </sheetData>
  <mergeCells count="15">
    <mergeCell ref="L6:L7"/>
    <mergeCell ref="B16:C16"/>
    <mergeCell ref="B4:L4"/>
    <mergeCell ref="D5:G5"/>
    <mergeCell ref="H5:K5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pageSetup paperSize="9" orientation="portrait" r:id="rId1"/>
  <ignoredErrors>
    <ignoredError sqref="D16:E16 H16:I16" formulaRange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9415-79B8-49EA-AC6C-C80307C8FA46}">
  <dimension ref="B2:S12"/>
  <sheetViews>
    <sheetView workbookViewId="0">
      <selection activeCell="D14" sqref="D14"/>
    </sheetView>
  </sheetViews>
  <sheetFormatPr defaultRowHeight="15" x14ac:dyDescent="0.25"/>
  <cols>
    <col min="1" max="2" width="9.140625" style="77"/>
    <col min="3" max="3" width="38.140625" style="77" customWidth="1"/>
    <col min="4" max="4" width="13.42578125" style="77" customWidth="1"/>
    <col min="5" max="5" width="13.140625" style="77" customWidth="1"/>
    <col min="6" max="7" width="12.140625" style="77" customWidth="1"/>
    <col min="8" max="8" width="11.85546875" style="77" customWidth="1"/>
    <col min="9" max="9" width="12.140625" style="77" customWidth="1"/>
    <col min="10" max="10" width="12.42578125" style="77" customWidth="1"/>
    <col min="11" max="11" width="12.140625" style="77" customWidth="1"/>
    <col min="12" max="12" width="11.85546875" style="77" customWidth="1"/>
    <col min="13" max="16384" width="9.140625" style="77"/>
  </cols>
  <sheetData>
    <row r="2" spans="2:19" ht="15.7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2:19" ht="16.5" thickBot="1" x14ac:dyDescent="0.3">
      <c r="B3" s="269"/>
      <c r="C3" s="224"/>
      <c r="D3" s="224"/>
      <c r="E3" s="224"/>
      <c r="F3" s="224"/>
      <c r="G3" s="224"/>
      <c r="H3" s="224"/>
      <c r="I3" s="224"/>
      <c r="J3" s="224"/>
      <c r="K3" s="224"/>
      <c r="L3" s="270" t="s">
        <v>344</v>
      </c>
    </row>
    <row r="4" spans="2:19" ht="24.95" customHeight="1" thickTop="1" x14ac:dyDescent="0.25">
      <c r="B4" s="485" t="s">
        <v>652</v>
      </c>
      <c r="C4" s="485"/>
      <c r="D4" s="485"/>
      <c r="E4" s="485"/>
      <c r="F4" s="485"/>
      <c r="G4" s="485"/>
      <c r="H4" s="485"/>
      <c r="I4" s="485"/>
      <c r="J4" s="485"/>
      <c r="K4" s="485"/>
      <c r="L4" s="485"/>
    </row>
    <row r="5" spans="2:19" ht="15.75" x14ac:dyDescent="0.25">
      <c r="B5" s="463" t="s">
        <v>133</v>
      </c>
      <c r="C5" s="471" t="s">
        <v>86</v>
      </c>
      <c r="D5" s="471" t="s">
        <v>594</v>
      </c>
      <c r="E5" s="471"/>
      <c r="F5" s="471"/>
      <c r="G5" s="471"/>
      <c r="H5" s="471" t="s">
        <v>650</v>
      </c>
      <c r="I5" s="471"/>
      <c r="J5" s="471"/>
      <c r="K5" s="471"/>
      <c r="L5" s="336" t="s">
        <v>1</v>
      </c>
    </row>
    <row r="6" spans="2:19" ht="15.75" x14ac:dyDescent="0.25">
      <c r="B6" s="463"/>
      <c r="C6" s="471"/>
      <c r="D6" s="337" t="s">
        <v>204</v>
      </c>
      <c r="E6" s="337" t="s">
        <v>205</v>
      </c>
      <c r="F6" s="337" t="s">
        <v>18</v>
      </c>
      <c r="G6" s="337" t="s">
        <v>61</v>
      </c>
      <c r="H6" s="337" t="s">
        <v>204</v>
      </c>
      <c r="I6" s="337" t="s">
        <v>205</v>
      </c>
      <c r="J6" s="337" t="s">
        <v>18</v>
      </c>
      <c r="K6" s="337" t="s">
        <v>61</v>
      </c>
      <c r="L6" s="336" t="s">
        <v>475</v>
      </c>
    </row>
    <row r="7" spans="2:19" x14ac:dyDescent="0.25">
      <c r="B7" s="126">
        <v>1</v>
      </c>
      <c r="C7" s="173">
        <v>2</v>
      </c>
      <c r="D7" s="173">
        <v>3</v>
      </c>
      <c r="E7" s="173">
        <v>4</v>
      </c>
      <c r="F7" s="173" t="s">
        <v>374</v>
      </c>
      <c r="G7" s="173">
        <v>6</v>
      </c>
      <c r="H7" s="173">
        <v>7</v>
      </c>
      <c r="I7" s="173">
        <v>8</v>
      </c>
      <c r="J7" s="173" t="s">
        <v>375</v>
      </c>
      <c r="K7" s="173">
        <v>10</v>
      </c>
      <c r="L7" s="173">
        <v>11</v>
      </c>
    </row>
    <row r="8" spans="2:19" ht="15.75" x14ac:dyDescent="0.25">
      <c r="B8" s="141" t="s">
        <v>317</v>
      </c>
      <c r="C8" s="182" t="s">
        <v>206</v>
      </c>
      <c r="D8" s="146">
        <v>16141</v>
      </c>
      <c r="E8" s="146">
        <v>1500</v>
      </c>
      <c r="F8" s="146">
        <f>D8+E8</f>
        <v>17641</v>
      </c>
      <c r="G8" s="264">
        <f>F8/F11*100</f>
        <v>5.4121963865512708</v>
      </c>
      <c r="H8" s="265">
        <v>12442</v>
      </c>
      <c r="I8" s="146">
        <v>1700</v>
      </c>
      <c r="J8" s="195">
        <f>H8+I8</f>
        <v>14142</v>
      </c>
      <c r="K8" s="264">
        <f>J8/J$11*100</f>
        <v>4.4960323515946889</v>
      </c>
      <c r="L8" s="266">
        <f>J8/F8*100</f>
        <v>80.165523496400425</v>
      </c>
      <c r="O8" s="381"/>
      <c r="P8" s="385"/>
      <c r="Q8" s="386"/>
      <c r="R8" s="387"/>
      <c r="S8" s="388"/>
    </row>
    <row r="9" spans="2:19" ht="15.75" x14ac:dyDescent="0.25">
      <c r="B9" s="141" t="s">
        <v>318</v>
      </c>
      <c r="C9" s="182" t="s">
        <v>207</v>
      </c>
      <c r="D9" s="146">
        <v>184670</v>
      </c>
      <c r="E9" s="146">
        <v>121238</v>
      </c>
      <c r="F9" s="146">
        <f>D9+E9</f>
        <v>305908</v>
      </c>
      <c r="G9" s="264">
        <f>F9/F11*100</f>
        <v>93.851492104593049</v>
      </c>
      <c r="H9" s="265">
        <v>183937</v>
      </c>
      <c r="I9" s="146">
        <v>114286</v>
      </c>
      <c r="J9" s="195">
        <f t="shared" ref="J9:J10" si="0">H9+I9</f>
        <v>298223</v>
      </c>
      <c r="K9" s="264">
        <f t="shared" ref="K9:K10" si="1">J9/J$11*100</f>
        <v>94.811218780202452</v>
      </c>
      <c r="L9" s="266">
        <f t="shared" ref="L9:L10" si="2">J9/F9*100</f>
        <v>97.487806791584404</v>
      </c>
      <c r="O9" s="381"/>
      <c r="P9" s="385"/>
      <c r="Q9" s="386"/>
      <c r="R9" s="387"/>
      <c r="S9" s="388"/>
    </row>
    <row r="10" spans="2:19" ht="15.75" x14ac:dyDescent="0.25">
      <c r="B10" s="141" t="s">
        <v>319</v>
      </c>
      <c r="C10" s="182" t="s">
        <v>389</v>
      </c>
      <c r="D10" s="146">
        <v>1115</v>
      </c>
      <c r="E10" s="146">
        <v>1285</v>
      </c>
      <c r="F10" s="146">
        <f>D10+E10</f>
        <v>2400</v>
      </c>
      <c r="G10" s="264">
        <f>F10/F11*100</f>
        <v>0.73631150885567986</v>
      </c>
      <c r="H10" s="265">
        <v>995</v>
      </c>
      <c r="I10" s="146">
        <v>1184</v>
      </c>
      <c r="J10" s="195">
        <f t="shared" si="0"/>
        <v>2179</v>
      </c>
      <c r="K10" s="264">
        <f t="shared" si="1"/>
        <v>0.69274886820285875</v>
      </c>
      <c r="L10" s="266">
        <f t="shared" si="2"/>
        <v>90.791666666666671</v>
      </c>
      <c r="O10" s="381"/>
      <c r="P10" s="385"/>
      <c r="Q10" s="386"/>
      <c r="R10" s="387"/>
      <c r="S10" s="388"/>
    </row>
    <row r="11" spans="2:19" ht="15.75" x14ac:dyDescent="0.25">
      <c r="B11" s="471" t="s">
        <v>208</v>
      </c>
      <c r="C11" s="471"/>
      <c r="D11" s="147">
        <f t="shared" ref="D11:K11" si="3">SUM(D8:D10)</f>
        <v>201926</v>
      </c>
      <c r="E11" s="147">
        <f t="shared" si="3"/>
        <v>124023</v>
      </c>
      <c r="F11" s="147">
        <f t="shared" si="3"/>
        <v>325949</v>
      </c>
      <c r="G11" s="268">
        <f t="shared" si="3"/>
        <v>100</v>
      </c>
      <c r="H11" s="175">
        <f t="shared" si="3"/>
        <v>197374</v>
      </c>
      <c r="I11" s="147">
        <f t="shared" si="3"/>
        <v>117170</v>
      </c>
      <c r="J11" s="147">
        <f t="shared" si="3"/>
        <v>314544</v>
      </c>
      <c r="K11" s="268">
        <f t="shared" si="3"/>
        <v>100</v>
      </c>
      <c r="L11" s="268">
        <f>J11/F11*100</f>
        <v>96.500986350625411</v>
      </c>
      <c r="O11" s="389"/>
      <c r="P11" s="390"/>
      <c r="Q11" s="390"/>
      <c r="R11" s="391"/>
      <c r="S11" s="391"/>
    </row>
    <row r="12" spans="2:19" x14ac:dyDescent="0.2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ignoredErrors>
    <ignoredError sqref="D11:E11 H11:I11" formulaRange="1"/>
  </ignoredErrors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9049-350A-40B9-B356-DF3A4D04F71B}">
  <dimension ref="B2:O10"/>
  <sheetViews>
    <sheetView workbookViewId="0">
      <selection activeCell="D13" sqref="D13"/>
    </sheetView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5" x14ac:dyDescent="0.25">
      <c r="B2" s="41"/>
      <c r="C2" s="41"/>
      <c r="D2" s="41"/>
      <c r="E2" s="41"/>
      <c r="F2" s="41"/>
      <c r="G2" s="41"/>
      <c r="H2" s="41"/>
      <c r="I2" s="41"/>
      <c r="J2" s="41"/>
    </row>
    <row r="3" spans="2:15" ht="20.100000000000001" customHeight="1" thickBot="1" x14ac:dyDescent="0.3">
      <c r="B3" s="111"/>
      <c r="C3" s="171"/>
      <c r="D3" s="171"/>
      <c r="E3" s="171"/>
      <c r="F3" s="171"/>
      <c r="G3" s="171"/>
      <c r="H3" s="171"/>
      <c r="I3" s="171"/>
      <c r="J3" s="279" t="s">
        <v>346</v>
      </c>
    </row>
    <row r="4" spans="2:15" ht="24.95" customHeight="1" thickTop="1" x14ac:dyDescent="0.25">
      <c r="B4" s="484" t="s">
        <v>653</v>
      </c>
      <c r="C4" s="484"/>
      <c r="D4" s="484"/>
      <c r="E4" s="484"/>
      <c r="F4" s="484"/>
      <c r="G4" s="484"/>
      <c r="H4" s="484"/>
      <c r="I4" s="484"/>
      <c r="J4" s="484"/>
    </row>
    <row r="5" spans="2:15" ht="15.75" x14ac:dyDescent="0.25">
      <c r="B5" s="459" t="s">
        <v>133</v>
      </c>
      <c r="C5" s="459" t="s">
        <v>86</v>
      </c>
      <c r="D5" s="459" t="s">
        <v>594</v>
      </c>
      <c r="E5" s="459"/>
      <c r="F5" s="459"/>
      <c r="G5" s="459" t="s">
        <v>650</v>
      </c>
      <c r="H5" s="459"/>
      <c r="I5" s="459"/>
      <c r="J5" s="227" t="s">
        <v>1</v>
      </c>
    </row>
    <row r="6" spans="2:15" ht="15.75" x14ac:dyDescent="0.25">
      <c r="B6" s="459"/>
      <c r="C6" s="459"/>
      <c r="D6" s="119" t="s">
        <v>204</v>
      </c>
      <c r="E6" s="119" t="s">
        <v>205</v>
      </c>
      <c r="F6" s="119" t="s">
        <v>18</v>
      </c>
      <c r="G6" s="119" t="s">
        <v>204</v>
      </c>
      <c r="H6" s="119" t="s">
        <v>205</v>
      </c>
      <c r="I6" s="119" t="s">
        <v>18</v>
      </c>
      <c r="J6" s="227" t="s">
        <v>447</v>
      </c>
    </row>
    <row r="7" spans="2:15" ht="12" customHeight="1" x14ac:dyDescent="0.25">
      <c r="B7" s="145">
        <v>1</v>
      </c>
      <c r="C7" s="145">
        <v>2</v>
      </c>
      <c r="D7" s="145">
        <v>3</v>
      </c>
      <c r="E7" s="145">
        <v>4</v>
      </c>
      <c r="F7" s="145" t="s">
        <v>374</v>
      </c>
      <c r="G7" s="145">
        <v>6</v>
      </c>
      <c r="H7" s="145">
        <v>7</v>
      </c>
      <c r="I7" s="145" t="s">
        <v>391</v>
      </c>
      <c r="J7" s="145">
        <v>9</v>
      </c>
    </row>
    <row r="8" spans="2:15" ht="15.75" x14ac:dyDescent="0.25">
      <c r="B8" s="127" t="s">
        <v>317</v>
      </c>
      <c r="C8" s="271" t="s">
        <v>217</v>
      </c>
      <c r="D8" s="265">
        <v>402924</v>
      </c>
      <c r="E8" s="265">
        <v>160441</v>
      </c>
      <c r="F8" s="265">
        <f>D8+E8</f>
        <v>563365</v>
      </c>
      <c r="G8" s="265">
        <v>405615</v>
      </c>
      <c r="H8" s="265">
        <v>160240</v>
      </c>
      <c r="I8" s="265">
        <f>G8+H8</f>
        <v>565855</v>
      </c>
      <c r="J8" s="274">
        <f>I8/F8*100</f>
        <v>100.44198698889709</v>
      </c>
      <c r="L8" s="381"/>
      <c r="M8" s="381"/>
      <c r="N8" s="381"/>
      <c r="O8" s="392"/>
    </row>
    <row r="9" spans="2:15" ht="15.75" x14ac:dyDescent="0.25">
      <c r="B9" s="127" t="s">
        <v>318</v>
      </c>
      <c r="C9" s="271" t="s">
        <v>218</v>
      </c>
      <c r="D9" s="265">
        <v>3631</v>
      </c>
      <c r="E9" s="265">
        <v>2888</v>
      </c>
      <c r="F9" s="265">
        <f>D9+E9</f>
        <v>6519</v>
      </c>
      <c r="G9" s="265">
        <v>4034</v>
      </c>
      <c r="H9" s="265">
        <v>3345</v>
      </c>
      <c r="I9" s="265">
        <f>G9+H9</f>
        <v>7379</v>
      </c>
      <c r="J9" s="274">
        <f>I9/F9*100</f>
        <v>113.19220739377205</v>
      </c>
      <c r="L9" s="381"/>
      <c r="M9" s="381"/>
      <c r="N9" s="381"/>
      <c r="O9" s="392"/>
    </row>
    <row r="10" spans="2:15" ht="15.75" x14ac:dyDescent="0.25">
      <c r="B10" s="461" t="s">
        <v>392</v>
      </c>
      <c r="C10" s="461"/>
      <c r="D10" s="276">
        <f t="shared" ref="D10:I10" si="0">D8-D9</f>
        <v>399293</v>
      </c>
      <c r="E10" s="276">
        <f t="shared" si="0"/>
        <v>157553</v>
      </c>
      <c r="F10" s="276">
        <f>F8-F9</f>
        <v>556846</v>
      </c>
      <c r="G10" s="276">
        <f t="shared" si="0"/>
        <v>401581</v>
      </c>
      <c r="H10" s="276">
        <f t="shared" si="0"/>
        <v>156895</v>
      </c>
      <c r="I10" s="276">
        <f t="shared" si="0"/>
        <v>558476</v>
      </c>
      <c r="J10" s="260">
        <f>I10/F10*100</f>
        <v>100.29272006982181</v>
      </c>
      <c r="L10" s="384"/>
      <c r="M10" s="384"/>
      <c r="N10" s="384"/>
      <c r="O10" s="393"/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83AA-45E4-4EAD-9E46-0A34FDC2CF47}">
  <dimension ref="B3:M23"/>
  <sheetViews>
    <sheetView topLeftCell="A7" workbookViewId="0">
      <selection activeCell="D26" sqref="D26"/>
    </sheetView>
  </sheetViews>
  <sheetFormatPr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3" spans="2:13" ht="16.5" thickBot="1" x14ac:dyDescent="0.3">
      <c r="B3" s="284"/>
      <c r="C3" s="284"/>
      <c r="D3" s="284"/>
      <c r="E3" s="284"/>
      <c r="F3" s="284"/>
      <c r="G3" s="284"/>
      <c r="H3" s="278" t="s">
        <v>346</v>
      </c>
    </row>
    <row r="4" spans="2:13" ht="24.95" customHeight="1" thickTop="1" x14ac:dyDescent="0.25">
      <c r="B4" s="484" t="s">
        <v>654</v>
      </c>
      <c r="C4" s="484"/>
      <c r="D4" s="484"/>
      <c r="E4" s="484"/>
      <c r="F4" s="484"/>
      <c r="G4" s="484"/>
      <c r="H4" s="484"/>
    </row>
    <row r="5" spans="2:13" x14ac:dyDescent="0.25">
      <c r="B5" s="459" t="s">
        <v>133</v>
      </c>
      <c r="C5" s="459" t="s">
        <v>219</v>
      </c>
      <c r="D5" s="459" t="s">
        <v>220</v>
      </c>
      <c r="E5" s="119" t="s">
        <v>221</v>
      </c>
      <c r="F5" s="119" t="s">
        <v>223</v>
      </c>
      <c r="G5" s="459" t="s">
        <v>18</v>
      </c>
      <c r="H5" s="459" t="s">
        <v>61</v>
      </c>
    </row>
    <row r="6" spans="2:13" x14ac:dyDescent="0.25">
      <c r="B6" s="459"/>
      <c r="C6" s="459"/>
      <c r="D6" s="459"/>
      <c r="E6" s="119" t="s">
        <v>222</v>
      </c>
      <c r="F6" s="119" t="s">
        <v>224</v>
      </c>
      <c r="G6" s="459"/>
      <c r="H6" s="459"/>
    </row>
    <row r="7" spans="2:13" x14ac:dyDescent="0.25">
      <c r="B7" s="120">
        <v>1</v>
      </c>
      <c r="C7" s="120">
        <v>2</v>
      </c>
      <c r="D7" s="120">
        <v>3</v>
      </c>
      <c r="E7" s="120">
        <v>4</v>
      </c>
      <c r="F7" s="120">
        <v>5</v>
      </c>
      <c r="G7" s="120" t="s">
        <v>393</v>
      </c>
      <c r="H7" s="120">
        <v>7</v>
      </c>
    </row>
    <row r="8" spans="2:13" x14ac:dyDescent="0.25">
      <c r="B8" s="282" t="s">
        <v>317</v>
      </c>
      <c r="C8" s="486" t="s">
        <v>225</v>
      </c>
      <c r="D8" s="486"/>
      <c r="E8" s="280"/>
      <c r="F8" s="271"/>
      <c r="G8" s="122"/>
      <c r="H8" s="121"/>
    </row>
    <row r="9" spans="2:13" x14ac:dyDescent="0.25">
      <c r="B9" s="127" t="s">
        <v>291</v>
      </c>
      <c r="C9" s="271" t="s">
        <v>226</v>
      </c>
      <c r="D9" s="267">
        <v>280</v>
      </c>
      <c r="E9" s="265">
        <v>8616</v>
      </c>
      <c r="F9" s="267">
        <v>42</v>
      </c>
      <c r="G9" s="265">
        <f>D9+E9+F9</f>
        <v>8938</v>
      </c>
      <c r="H9" s="257">
        <f>G9/G$14*100</f>
        <v>55.612244897959187</v>
      </c>
    </row>
    <row r="10" spans="2:13" x14ac:dyDescent="0.25">
      <c r="B10" s="127" t="s">
        <v>292</v>
      </c>
      <c r="C10" s="271" t="s">
        <v>227</v>
      </c>
      <c r="D10" s="267">
        <v>74</v>
      </c>
      <c r="E10" s="265">
        <v>3065</v>
      </c>
      <c r="F10" s="267">
        <v>12</v>
      </c>
      <c r="G10" s="265">
        <f>D10+E10+F10</f>
        <v>3151</v>
      </c>
      <c r="H10" s="257">
        <f t="shared" ref="H10:H13" si="0">G10/G$14*100</f>
        <v>19.605525136884022</v>
      </c>
    </row>
    <row r="11" spans="2:13" x14ac:dyDescent="0.25">
      <c r="B11" s="127" t="s">
        <v>293</v>
      </c>
      <c r="C11" s="271" t="s">
        <v>228</v>
      </c>
      <c r="D11" s="267">
        <v>9</v>
      </c>
      <c r="E11" s="265">
        <v>964</v>
      </c>
      <c r="F11" s="267">
        <v>2</v>
      </c>
      <c r="G11" s="265">
        <f>D11+E11+F11</f>
        <v>975</v>
      </c>
      <c r="H11" s="257">
        <f t="shared" si="0"/>
        <v>6.0664509706321557</v>
      </c>
    </row>
    <row r="12" spans="2:13" x14ac:dyDescent="0.25">
      <c r="B12" s="127" t="s">
        <v>294</v>
      </c>
      <c r="C12" s="271" t="s">
        <v>229</v>
      </c>
      <c r="D12" s="267">
        <v>134</v>
      </c>
      <c r="E12" s="265">
        <v>2693</v>
      </c>
      <c r="F12" s="267">
        <v>6</v>
      </c>
      <c r="G12" s="265">
        <f>D12+E12+F12</f>
        <v>2833</v>
      </c>
      <c r="H12" s="257">
        <f t="shared" si="0"/>
        <v>17.62692882030861</v>
      </c>
    </row>
    <row r="13" spans="2:13" x14ac:dyDescent="0.25">
      <c r="B13" s="127" t="s">
        <v>295</v>
      </c>
      <c r="C13" s="271" t="s">
        <v>75</v>
      </c>
      <c r="D13" s="267">
        <v>52</v>
      </c>
      <c r="E13" s="267">
        <v>123</v>
      </c>
      <c r="F13" s="267">
        <v>0</v>
      </c>
      <c r="G13" s="265">
        <f>D13+E13+F13</f>
        <v>175</v>
      </c>
      <c r="H13" s="257">
        <f t="shared" si="0"/>
        <v>1.0888501742160279</v>
      </c>
    </row>
    <row r="14" spans="2:13" x14ac:dyDescent="0.25">
      <c r="B14" s="461" t="s">
        <v>478</v>
      </c>
      <c r="C14" s="461"/>
      <c r="D14" s="276">
        <f>SUM(D9:D13)</f>
        <v>549</v>
      </c>
      <c r="E14" s="276">
        <f>SUM(E9:E13)</f>
        <v>15461</v>
      </c>
      <c r="F14" s="276">
        <f>SUM(F9:F13)</f>
        <v>62</v>
      </c>
      <c r="G14" s="276">
        <f>SUM(G9:G13)</f>
        <v>16072</v>
      </c>
      <c r="H14" s="260">
        <f>SUM(H9:H13)</f>
        <v>100.00000000000001</v>
      </c>
    </row>
    <row r="15" spans="2:13" x14ac:dyDescent="0.25">
      <c r="B15" s="282" t="s">
        <v>318</v>
      </c>
      <c r="C15" s="486" t="s">
        <v>230</v>
      </c>
      <c r="D15" s="486"/>
      <c r="E15" s="281"/>
      <c r="F15" s="281"/>
      <c r="G15" s="265"/>
      <c r="H15" s="283"/>
    </row>
    <row r="16" spans="2:13" x14ac:dyDescent="0.25">
      <c r="B16" s="127" t="s">
        <v>291</v>
      </c>
      <c r="C16" s="271" t="s">
        <v>226</v>
      </c>
      <c r="D16" s="265">
        <v>1082</v>
      </c>
      <c r="E16" s="265">
        <v>46305</v>
      </c>
      <c r="F16" s="267">
        <v>203</v>
      </c>
      <c r="G16" s="265">
        <f t="shared" ref="G16:G21" si="1">D16+E16+F16</f>
        <v>47590</v>
      </c>
      <c r="H16" s="257">
        <f>G16/G22*100</f>
        <v>8.7397593857376084</v>
      </c>
      <c r="J16" s="381"/>
      <c r="K16" s="381"/>
      <c r="L16" s="382"/>
      <c r="M16" s="381"/>
    </row>
    <row r="17" spans="2:13" x14ac:dyDescent="0.25">
      <c r="B17" s="127" t="s">
        <v>292</v>
      </c>
      <c r="C17" s="271" t="s">
        <v>227</v>
      </c>
      <c r="D17" s="267">
        <v>286</v>
      </c>
      <c r="E17" s="265">
        <v>7011</v>
      </c>
      <c r="F17" s="267">
        <v>35</v>
      </c>
      <c r="G17" s="265">
        <f t="shared" si="1"/>
        <v>7332</v>
      </c>
      <c r="H17" s="257">
        <f>G17/G22*100</f>
        <v>1.346499596894897</v>
      </c>
      <c r="J17" s="382"/>
      <c r="K17" s="381"/>
      <c r="L17" s="382"/>
      <c r="M17" s="381"/>
    </row>
    <row r="18" spans="2:13" x14ac:dyDescent="0.25">
      <c r="B18" s="127" t="s">
        <v>293</v>
      </c>
      <c r="C18" s="271" t="s">
        <v>228</v>
      </c>
      <c r="D18" s="265">
        <v>4873</v>
      </c>
      <c r="E18" s="265">
        <v>165189</v>
      </c>
      <c r="F18" s="267">
        <v>339</v>
      </c>
      <c r="G18" s="265">
        <f t="shared" si="1"/>
        <v>170401</v>
      </c>
      <c r="H18" s="257">
        <f>G18/G22*100</f>
        <v>31.293627633727134</v>
      </c>
      <c r="J18" s="381"/>
      <c r="K18" s="381"/>
      <c r="L18" s="382"/>
      <c r="M18" s="381"/>
    </row>
    <row r="19" spans="2:13" x14ac:dyDescent="0.25">
      <c r="B19" s="127" t="s">
        <v>294</v>
      </c>
      <c r="C19" s="271" t="s">
        <v>229</v>
      </c>
      <c r="D19" s="267">
        <v>139</v>
      </c>
      <c r="E19" s="265">
        <v>6386</v>
      </c>
      <c r="F19" s="267">
        <v>25</v>
      </c>
      <c r="G19" s="265">
        <f t="shared" si="1"/>
        <v>6550</v>
      </c>
      <c r="H19" s="257">
        <f>G19/G22*100</f>
        <v>1.2028876649838482</v>
      </c>
      <c r="J19" s="382"/>
      <c r="K19" s="381"/>
      <c r="L19" s="382"/>
      <c r="M19" s="381"/>
    </row>
    <row r="20" spans="2:13" x14ac:dyDescent="0.25">
      <c r="B20" s="127" t="s">
        <v>295</v>
      </c>
      <c r="C20" s="271" t="s">
        <v>231</v>
      </c>
      <c r="D20" s="265">
        <v>2885</v>
      </c>
      <c r="E20" s="265">
        <v>146843</v>
      </c>
      <c r="F20" s="267">
        <v>261</v>
      </c>
      <c r="G20" s="265">
        <f t="shared" si="1"/>
        <v>149989</v>
      </c>
      <c r="H20" s="257">
        <f>G20/G22*100</f>
        <v>27.545025646299603</v>
      </c>
      <c r="J20" s="381"/>
      <c r="K20" s="381"/>
      <c r="L20" s="382"/>
      <c r="M20" s="381"/>
    </row>
    <row r="21" spans="2:13" x14ac:dyDescent="0.25">
      <c r="B21" s="127" t="s">
        <v>296</v>
      </c>
      <c r="C21" s="271" t="s">
        <v>75</v>
      </c>
      <c r="D21" s="265">
        <v>16346</v>
      </c>
      <c r="E21" s="265">
        <v>145480</v>
      </c>
      <c r="F21" s="265">
        <v>835</v>
      </c>
      <c r="G21" s="265">
        <f t="shared" si="1"/>
        <v>162661</v>
      </c>
      <c r="H21" s="257">
        <f>G21/G22*100</f>
        <v>29.872200072356907</v>
      </c>
      <c r="J21" s="381"/>
      <c r="K21" s="381"/>
      <c r="L21" s="381"/>
      <c r="M21" s="381"/>
    </row>
    <row r="22" spans="2:13" x14ac:dyDescent="0.25">
      <c r="B22" s="461" t="s">
        <v>479</v>
      </c>
      <c r="C22" s="461"/>
      <c r="D22" s="276">
        <f>SUM(D16:D21)</f>
        <v>25611</v>
      </c>
      <c r="E22" s="276">
        <f>SUM(E16:E21)</f>
        <v>517214</v>
      </c>
      <c r="F22" s="276">
        <f>SUM(F16:F21)</f>
        <v>1698</v>
      </c>
      <c r="G22" s="276">
        <f>SUM(G16:G21)</f>
        <v>544523</v>
      </c>
      <c r="H22" s="260">
        <f>SUM(H16:H21)</f>
        <v>100</v>
      </c>
      <c r="J22" s="384"/>
      <c r="K22" s="384"/>
      <c r="L22" s="384"/>
      <c r="M22" s="384"/>
    </row>
    <row r="23" spans="2:13" x14ac:dyDescent="0.25">
      <c r="B23" s="461" t="s">
        <v>480</v>
      </c>
      <c r="C23" s="461"/>
      <c r="D23" s="276">
        <f>D14+D22</f>
        <v>26160</v>
      </c>
      <c r="E23" s="276">
        <f>E14+E22</f>
        <v>532675</v>
      </c>
      <c r="F23" s="276">
        <f>F14+F22</f>
        <v>1760</v>
      </c>
      <c r="G23" s="276">
        <f>G14+G22</f>
        <v>560595</v>
      </c>
      <c r="H23" s="227" t="s">
        <v>110</v>
      </c>
      <c r="J23" s="384"/>
      <c r="K23" s="384"/>
      <c r="L23" s="384"/>
      <c r="M23" s="384"/>
    </row>
  </sheetData>
  <mergeCells count="11">
    <mergeCell ref="C8:D8"/>
    <mergeCell ref="B14:C14"/>
    <mergeCell ref="C15:D15"/>
    <mergeCell ref="B22:C22"/>
    <mergeCell ref="B23:C23"/>
    <mergeCell ref="B4:H4"/>
    <mergeCell ref="B5:B6"/>
    <mergeCell ref="C5:C6"/>
    <mergeCell ref="D5:D6"/>
    <mergeCell ref="G5:G6"/>
    <mergeCell ref="H5:H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B282-2A2E-4B61-A6C2-A125E7733172}">
  <dimension ref="A1:P28"/>
  <sheetViews>
    <sheetView workbookViewId="0">
      <selection activeCell="E20" sqref="E20"/>
    </sheetView>
  </sheetViews>
  <sheetFormatPr defaultRowHeight="15" x14ac:dyDescent="0.25"/>
  <cols>
    <col min="1" max="1" width="9.140625" style="43"/>
    <col min="2" max="2" width="7" style="43" customWidth="1"/>
    <col min="3" max="3" width="14.28515625" style="43" customWidth="1"/>
    <col min="4" max="4" width="15.5703125" style="43" customWidth="1"/>
    <col min="5" max="5" width="15" style="43" customWidth="1"/>
    <col min="6" max="6" width="12.28515625" style="43" customWidth="1"/>
    <col min="7" max="7" width="15.5703125" style="43" customWidth="1"/>
    <col min="8" max="8" width="14.140625" style="43" customWidth="1"/>
    <col min="9" max="9" width="15.85546875" style="43" customWidth="1"/>
    <col min="10" max="10" width="14.28515625" style="43" customWidth="1"/>
    <col min="11" max="12" width="15.140625" style="43" customWidth="1"/>
    <col min="13" max="13" width="13.42578125" style="43" customWidth="1"/>
    <col min="14" max="14" width="19.85546875" style="43" customWidth="1"/>
    <col min="15" max="16384" width="9.140625" style="43"/>
  </cols>
  <sheetData>
    <row r="1" spans="1:14" x14ac:dyDescent="0.25">
      <c r="A1" s="65"/>
    </row>
    <row r="2" spans="1:14" ht="15.75" x14ac:dyDescent="0.25">
      <c r="B2" s="4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5" thickBot="1" x14ac:dyDescent="0.3">
      <c r="B3" s="290" t="s">
        <v>232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279" t="s">
        <v>345</v>
      </c>
    </row>
    <row r="4" spans="1:14" ht="24.95" customHeight="1" thickTop="1" x14ac:dyDescent="0.25">
      <c r="B4" s="484" t="s">
        <v>655</v>
      </c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</row>
    <row r="5" spans="1:14" ht="15.75" x14ac:dyDescent="0.25">
      <c r="B5" s="459" t="s">
        <v>133</v>
      </c>
      <c r="C5" s="459" t="s">
        <v>233</v>
      </c>
      <c r="D5" s="459" t="s">
        <v>234</v>
      </c>
      <c r="E5" s="459" t="s">
        <v>397</v>
      </c>
      <c r="F5" s="459" t="s">
        <v>235</v>
      </c>
      <c r="G5" s="459" t="s">
        <v>236</v>
      </c>
      <c r="H5" s="459"/>
      <c r="I5" s="459" t="s">
        <v>394</v>
      </c>
      <c r="J5" s="459" t="s">
        <v>237</v>
      </c>
      <c r="K5" s="459"/>
      <c r="L5" s="459"/>
      <c r="M5" s="459"/>
      <c r="N5" s="459" t="s">
        <v>238</v>
      </c>
    </row>
    <row r="6" spans="1:14" ht="15" customHeight="1" x14ac:dyDescent="0.25">
      <c r="B6" s="459"/>
      <c r="C6" s="459"/>
      <c r="D6" s="459"/>
      <c r="E6" s="459"/>
      <c r="F6" s="459"/>
      <c r="G6" s="459" t="s">
        <v>239</v>
      </c>
      <c r="H6" s="459" t="s">
        <v>240</v>
      </c>
      <c r="I6" s="459"/>
      <c r="J6" s="459" t="s">
        <v>241</v>
      </c>
      <c r="K6" s="459" t="s">
        <v>242</v>
      </c>
      <c r="L6" s="459" t="s">
        <v>243</v>
      </c>
      <c r="M6" s="459" t="s">
        <v>395</v>
      </c>
      <c r="N6" s="459"/>
    </row>
    <row r="7" spans="1:14" x14ac:dyDescent="0.25">
      <c r="B7" s="459"/>
      <c r="C7" s="459"/>
      <c r="D7" s="459"/>
      <c r="E7" s="459"/>
      <c r="F7" s="459"/>
      <c r="G7" s="459"/>
      <c r="H7" s="459"/>
      <c r="I7" s="459"/>
      <c r="J7" s="459"/>
      <c r="K7" s="459"/>
      <c r="L7" s="459"/>
      <c r="M7" s="459"/>
      <c r="N7" s="459"/>
    </row>
    <row r="8" spans="1:14" s="53" customFormat="1" ht="12.75" x14ac:dyDescent="0.2">
      <c r="B8" s="145">
        <v>1</v>
      </c>
      <c r="C8" s="145">
        <v>2</v>
      </c>
      <c r="D8" s="145">
        <v>3</v>
      </c>
      <c r="E8" s="145">
        <v>4</v>
      </c>
      <c r="F8" s="120">
        <v>5</v>
      </c>
      <c r="G8" s="145">
        <v>6</v>
      </c>
      <c r="H8" s="145">
        <v>7</v>
      </c>
      <c r="I8" s="145">
        <v>8</v>
      </c>
      <c r="J8" s="145" t="s">
        <v>506</v>
      </c>
      <c r="K8" s="145" t="s">
        <v>507</v>
      </c>
      <c r="L8" s="145" t="s">
        <v>508</v>
      </c>
      <c r="M8" s="145">
        <v>12</v>
      </c>
      <c r="N8" s="145" t="s">
        <v>509</v>
      </c>
    </row>
    <row r="9" spans="1:14" ht="15.95" customHeight="1" x14ac:dyDescent="0.25">
      <c r="B9" s="127" t="s">
        <v>317</v>
      </c>
      <c r="C9" s="127">
        <v>0</v>
      </c>
      <c r="D9" s="285">
        <v>0</v>
      </c>
      <c r="E9" s="265">
        <v>543932</v>
      </c>
      <c r="F9" s="237">
        <f>E9/E15*100</f>
        <v>97.027622436875106</v>
      </c>
      <c r="G9" s="285">
        <v>0</v>
      </c>
      <c r="H9" s="267">
        <v>252</v>
      </c>
      <c r="I9" s="267">
        <v>387</v>
      </c>
      <c r="J9" s="265">
        <f>E9*D9</f>
        <v>0</v>
      </c>
      <c r="K9" s="267">
        <f>H9*G9</f>
        <v>0</v>
      </c>
      <c r="L9" s="267">
        <f>I9*D9</f>
        <v>0</v>
      </c>
      <c r="M9" s="239">
        <v>0</v>
      </c>
      <c r="N9" s="265">
        <f t="shared" ref="N9:N14" si="0">J9+K9+L9+M9</f>
        <v>0</v>
      </c>
    </row>
    <row r="10" spans="1:14" ht="15.95" customHeight="1" x14ac:dyDescent="0.25">
      <c r="B10" s="127" t="s">
        <v>318</v>
      </c>
      <c r="C10" s="127" t="s">
        <v>244</v>
      </c>
      <c r="D10" s="285">
        <v>0.02</v>
      </c>
      <c r="E10" s="265">
        <v>4254</v>
      </c>
      <c r="F10" s="237">
        <f>E10/E15*100</f>
        <v>0.75883659326251574</v>
      </c>
      <c r="G10" s="285">
        <v>0.02</v>
      </c>
      <c r="H10" s="267">
        <v>99</v>
      </c>
      <c r="I10" s="267">
        <v>0</v>
      </c>
      <c r="J10" s="265">
        <f t="shared" ref="J10:J14" si="1">E10*D10</f>
        <v>85.08</v>
      </c>
      <c r="K10" s="265">
        <f t="shared" ref="K10:K14" si="2">H10*G10</f>
        <v>1.98</v>
      </c>
      <c r="L10" s="267">
        <f t="shared" ref="L10:L14" si="3">I10*D10</f>
        <v>0</v>
      </c>
      <c r="M10" s="239">
        <v>0</v>
      </c>
      <c r="N10" s="265">
        <f t="shared" si="0"/>
        <v>87.06</v>
      </c>
    </row>
    <row r="11" spans="1:14" ht="15.95" customHeight="1" x14ac:dyDescent="0.25">
      <c r="B11" s="127" t="s">
        <v>319</v>
      </c>
      <c r="C11" s="127" t="s">
        <v>245</v>
      </c>
      <c r="D11" s="285">
        <v>0.15</v>
      </c>
      <c r="E11" s="265">
        <v>4257</v>
      </c>
      <c r="F11" s="237">
        <f>E11/E15*100</f>
        <v>0.75937173895593069</v>
      </c>
      <c r="G11" s="285">
        <v>1</v>
      </c>
      <c r="H11" s="267">
        <v>74</v>
      </c>
      <c r="I11" s="267">
        <v>0</v>
      </c>
      <c r="J11" s="265">
        <f t="shared" si="1"/>
        <v>638.54999999999995</v>
      </c>
      <c r="K11" s="267">
        <f t="shared" si="2"/>
        <v>74</v>
      </c>
      <c r="L11" s="267">
        <f t="shared" si="3"/>
        <v>0</v>
      </c>
      <c r="M11" s="239">
        <v>19</v>
      </c>
      <c r="N11" s="265">
        <f t="shared" si="0"/>
        <v>731.55</v>
      </c>
    </row>
    <row r="12" spans="1:14" ht="15.95" customHeight="1" x14ac:dyDescent="0.25">
      <c r="B12" s="127" t="s">
        <v>320</v>
      </c>
      <c r="C12" s="127" t="s">
        <v>246</v>
      </c>
      <c r="D12" s="285">
        <v>0.5</v>
      </c>
      <c r="E12" s="265">
        <v>3260</v>
      </c>
      <c r="F12" s="237">
        <f>E12/E15*100</f>
        <v>0.58152498684433496</v>
      </c>
      <c r="G12" s="285">
        <v>1</v>
      </c>
      <c r="H12" s="267">
        <v>106</v>
      </c>
      <c r="I12" s="267">
        <v>0</v>
      </c>
      <c r="J12" s="265">
        <f t="shared" si="1"/>
        <v>1630</v>
      </c>
      <c r="K12" s="267">
        <f t="shared" si="2"/>
        <v>106</v>
      </c>
      <c r="L12" s="267">
        <f t="shared" si="3"/>
        <v>0</v>
      </c>
      <c r="M12" s="239">
        <v>1</v>
      </c>
      <c r="N12" s="265">
        <f t="shared" si="0"/>
        <v>1737</v>
      </c>
    </row>
    <row r="13" spans="1:14" ht="15.95" customHeight="1" x14ac:dyDescent="0.25">
      <c r="B13" s="127" t="s">
        <v>321</v>
      </c>
      <c r="C13" s="127" t="s">
        <v>247</v>
      </c>
      <c r="D13" s="285">
        <v>0.8</v>
      </c>
      <c r="E13" s="265">
        <v>1898</v>
      </c>
      <c r="F13" s="237">
        <f>E13/E15*100</f>
        <v>0.33856884203391036</v>
      </c>
      <c r="G13" s="285">
        <v>1</v>
      </c>
      <c r="H13" s="267">
        <v>94</v>
      </c>
      <c r="I13" s="267">
        <v>0</v>
      </c>
      <c r="J13" s="265">
        <f>E13*D13</f>
        <v>1518.4</v>
      </c>
      <c r="K13" s="267">
        <f t="shared" si="2"/>
        <v>94</v>
      </c>
      <c r="L13" s="267">
        <f t="shared" si="3"/>
        <v>0</v>
      </c>
      <c r="M13" s="239">
        <v>0</v>
      </c>
      <c r="N13" s="265">
        <f t="shared" si="0"/>
        <v>1612.4</v>
      </c>
    </row>
    <row r="14" spans="1:14" ht="15.95" customHeight="1" x14ac:dyDescent="0.25">
      <c r="B14" s="127" t="s">
        <v>322</v>
      </c>
      <c r="C14" s="127" t="s">
        <v>248</v>
      </c>
      <c r="D14" s="285">
        <v>1</v>
      </c>
      <c r="E14" s="265">
        <v>2994</v>
      </c>
      <c r="F14" s="237">
        <f>E14/E15*100</f>
        <v>0.53407540202820214</v>
      </c>
      <c r="G14" s="285">
        <v>1</v>
      </c>
      <c r="H14" s="267">
        <v>216</v>
      </c>
      <c r="I14" s="267">
        <v>0</v>
      </c>
      <c r="J14" s="265">
        <f t="shared" si="1"/>
        <v>2994</v>
      </c>
      <c r="K14" s="267">
        <f t="shared" si="2"/>
        <v>216</v>
      </c>
      <c r="L14" s="267">
        <f t="shared" si="3"/>
        <v>0</v>
      </c>
      <c r="M14" s="239">
        <v>1</v>
      </c>
      <c r="N14" s="265">
        <f t="shared" si="0"/>
        <v>3211</v>
      </c>
    </row>
    <row r="15" spans="1:14" ht="15.95" customHeight="1" x14ac:dyDescent="0.25">
      <c r="B15" s="461" t="s">
        <v>249</v>
      </c>
      <c r="C15" s="461"/>
      <c r="D15" s="461"/>
      <c r="E15" s="276">
        <f>SUM(E9:E14)</f>
        <v>560595</v>
      </c>
      <c r="F15" s="255">
        <f>SUM(F9:F14)</f>
        <v>100</v>
      </c>
      <c r="G15" s="286"/>
      <c r="H15" s="287">
        <f t="shared" ref="H15:M15" si="4">SUM(H9:H14)</f>
        <v>841</v>
      </c>
      <c r="I15" s="287">
        <f t="shared" si="4"/>
        <v>387</v>
      </c>
      <c r="J15" s="276">
        <f>SUM(J9:J14)</f>
        <v>6866.0300000000007</v>
      </c>
      <c r="K15" s="288">
        <f>SUM(K9:K14)</f>
        <v>491.98</v>
      </c>
      <c r="L15" s="287">
        <f t="shared" si="4"/>
        <v>0</v>
      </c>
      <c r="M15" s="287">
        <f t="shared" si="4"/>
        <v>21</v>
      </c>
      <c r="N15" s="213">
        <f>J15+K15+L15+M15</f>
        <v>7379.01</v>
      </c>
    </row>
    <row r="16" spans="1:14" ht="15.95" customHeight="1" x14ac:dyDescent="0.25">
      <c r="B16" s="127" t="s">
        <v>323</v>
      </c>
      <c r="C16" s="127" t="s">
        <v>250</v>
      </c>
      <c r="D16" s="127" t="s">
        <v>251</v>
      </c>
      <c r="E16" s="265">
        <v>1411</v>
      </c>
      <c r="F16" s="121" t="s">
        <v>396</v>
      </c>
      <c r="G16" s="285" t="s">
        <v>110</v>
      </c>
      <c r="H16" s="267">
        <v>510</v>
      </c>
      <c r="I16" s="289" t="s">
        <v>110</v>
      </c>
      <c r="J16" s="289" t="s">
        <v>110</v>
      </c>
      <c r="K16" s="289" t="s">
        <v>110</v>
      </c>
      <c r="L16" s="289" t="s">
        <v>110</v>
      </c>
      <c r="M16" s="289" t="s">
        <v>110</v>
      </c>
      <c r="N16" s="289" t="s">
        <v>110</v>
      </c>
    </row>
    <row r="20" spans="5:16" ht="15.75" x14ac:dyDescent="0.25">
      <c r="E20" s="423"/>
      <c r="F20" s="424"/>
      <c r="G20" s="425"/>
      <c r="H20" s="426"/>
      <c r="I20" s="426"/>
      <c r="J20" s="426"/>
      <c r="K20" s="426"/>
      <c r="L20" s="426"/>
      <c r="M20" s="427"/>
      <c r="N20" s="426"/>
      <c r="O20" s="428"/>
      <c r="P20" s="381"/>
    </row>
    <row r="21" spans="5:16" ht="15.75" x14ac:dyDescent="0.25">
      <c r="E21" s="423"/>
      <c r="F21" s="429"/>
      <c r="G21" s="430"/>
      <c r="H21" s="431"/>
      <c r="I21" s="431"/>
      <c r="J21" s="431"/>
      <c r="K21" s="431"/>
      <c r="L21" s="431"/>
      <c r="M21" s="432"/>
      <c r="N21" s="431"/>
      <c r="O21" s="428"/>
      <c r="P21" s="381"/>
    </row>
    <row r="22" spans="5:16" ht="15.75" x14ac:dyDescent="0.25">
      <c r="E22" s="423"/>
      <c r="F22" s="429"/>
      <c r="G22" s="430"/>
      <c r="H22" s="431"/>
      <c r="I22" s="431"/>
      <c r="J22" s="431"/>
      <c r="K22" s="431"/>
      <c r="L22" s="431"/>
      <c r="M22" s="432"/>
      <c r="N22" s="431"/>
      <c r="O22" s="428"/>
      <c r="P22" s="381"/>
    </row>
    <row r="23" spans="5:16" ht="15.75" x14ac:dyDescent="0.25">
      <c r="E23" s="423"/>
      <c r="F23" s="429"/>
      <c r="G23" s="430"/>
      <c r="H23" s="431"/>
      <c r="I23" s="431"/>
      <c r="J23" s="433"/>
      <c r="K23" s="431"/>
      <c r="L23" s="431"/>
      <c r="M23" s="432"/>
      <c r="N23" s="433"/>
      <c r="O23" s="428"/>
      <c r="P23" s="381"/>
    </row>
    <row r="24" spans="5:16" ht="15.75" x14ac:dyDescent="0.25">
      <c r="E24" s="423"/>
      <c r="F24" s="429"/>
      <c r="G24" s="430"/>
      <c r="H24" s="431"/>
      <c r="I24" s="431"/>
      <c r="J24" s="433"/>
      <c r="K24" s="431"/>
      <c r="L24" s="431"/>
      <c r="M24" s="432"/>
      <c r="N24" s="433"/>
      <c r="O24" s="428"/>
      <c r="P24" s="381"/>
    </row>
    <row r="25" spans="5:16" ht="15.75" x14ac:dyDescent="0.25">
      <c r="E25" s="423"/>
      <c r="F25" s="429"/>
      <c r="G25" s="430"/>
      <c r="H25" s="431"/>
      <c r="I25" s="431"/>
      <c r="J25" s="433"/>
      <c r="K25" s="431"/>
      <c r="L25" s="431"/>
      <c r="M25" s="432"/>
      <c r="N25" s="433"/>
      <c r="O25" s="428"/>
      <c r="P25" s="381"/>
    </row>
    <row r="26" spans="5:16" ht="15.75" x14ac:dyDescent="0.25">
      <c r="E26" s="423"/>
      <c r="F26" s="424"/>
      <c r="G26" s="434"/>
      <c r="H26" s="426"/>
      <c r="I26" s="426"/>
      <c r="J26" s="423"/>
      <c r="K26" s="426"/>
      <c r="L26" s="426"/>
      <c r="M26" s="427"/>
      <c r="N26" s="423"/>
      <c r="O26" s="428"/>
      <c r="P26" s="383"/>
    </row>
    <row r="27" spans="5:16" x14ac:dyDescent="0.25">
      <c r="E27" s="423"/>
      <c r="F27" s="429"/>
      <c r="G27" s="435"/>
      <c r="H27" s="431"/>
      <c r="I27" s="431"/>
      <c r="J27" s="431"/>
      <c r="K27" s="431"/>
      <c r="L27" s="431"/>
      <c r="M27" s="432"/>
      <c r="N27" s="431"/>
      <c r="O27" s="428"/>
      <c r="P27" s="428"/>
    </row>
    <row r="28" spans="5:16" x14ac:dyDescent="0.25"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28"/>
      <c r="P28" s="428"/>
    </row>
  </sheetData>
  <mergeCells count="17">
    <mergeCell ref="J6:J7"/>
    <mergeCell ref="K6:K7"/>
    <mergeCell ref="L6:L7"/>
    <mergeCell ref="M6:M7"/>
    <mergeCell ref="B15:D15"/>
    <mergeCell ref="B4:N4"/>
    <mergeCell ref="B5:B7"/>
    <mergeCell ref="C5:C7"/>
    <mergeCell ref="D5:D7"/>
    <mergeCell ref="E5:E7"/>
    <mergeCell ref="F5:F7"/>
    <mergeCell ref="G5:H5"/>
    <mergeCell ref="I5:I7"/>
    <mergeCell ref="J5:M5"/>
    <mergeCell ref="N5:N7"/>
    <mergeCell ref="G6:G7"/>
    <mergeCell ref="H6:H7"/>
  </mergeCells>
  <pageMargins left="0.7" right="0.7" top="0.75" bottom="0.75" header="0.3" footer="0.3"/>
  <pageSetup paperSize="9" orientation="portrait" r:id="rId1"/>
  <ignoredErrors>
    <ignoredError sqref="E15 H15:I15 M15" formulaRange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52FFE-300E-4718-B750-CE409986CA76}">
  <dimension ref="B3:O18"/>
  <sheetViews>
    <sheetView workbookViewId="0">
      <selection activeCell="D14" sqref="D14"/>
    </sheetView>
  </sheetViews>
  <sheetFormatPr defaultRowHeight="15" x14ac:dyDescent="0.25"/>
  <cols>
    <col min="2" max="2" width="7.28515625" customWidth="1"/>
    <col min="3" max="3" width="41.85546875" customWidth="1"/>
    <col min="4" max="15" width="12.7109375" customWidth="1"/>
  </cols>
  <sheetData>
    <row r="3" spans="2:15" ht="16.5" thickBot="1" x14ac:dyDescent="0.3">
      <c r="O3" s="279" t="s">
        <v>345</v>
      </c>
    </row>
    <row r="4" spans="2:15" ht="24.95" customHeight="1" thickTop="1" x14ac:dyDescent="0.25">
      <c r="B4" s="487" t="s">
        <v>656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</row>
    <row r="5" spans="2:15" ht="15.75" x14ac:dyDescent="0.25">
      <c r="B5" s="456" t="s">
        <v>579</v>
      </c>
      <c r="C5" s="456" t="s">
        <v>86</v>
      </c>
      <c r="D5" s="456" t="s">
        <v>634</v>
      </c>
      <c r="E5" s="456"/>
      <c r="F5" s="456"/>
      <c r="G5" s="456"/>
      <c r="H5" s="456"/>
      <c r="I5" s="456"/>
      <c r="J5" s="456" t="s">
        <v>635</v>
      </c>
      <c r="K5" s="456"/>
      <c r="L5" s="456"/>
      <c r="M5" s="456"/>
      <c r="N5" s="456"/>
      <c r="O5" s="456"/>
    </row>
    <row r="6" spans="2:15" ht="15.75" x14ac:dyDescent="0.25">
      <c r="B6" s="456"/>
      <c r="C6" s="456"/>
      <c r="D6" s="456" t="s">
        <v>2</v>
      </c>
      <c r="E6" s="456"/>
      <c r="F6" s="456"/>
      <c r="G6" s="456" t="s">
        <v>580</v>
      </c>
      <c r="H6" s="456"/>
      <c r="I6" s="456"/>
      <c r="J6" s="456" t="s">
        <v>2</v>
      </c>
      <c r="K6" s="456"/>
      <c r="L6" s="456"/>
      <c r="M6" s="456" t="s">
        <v>580</v>
      </c>
      <c r="N6" s="456"/>
      <c r="O6" s="456"/>
    </row>
    <row r="7" spans="2:15" ht="15.75" x14ac:dyDescent="0.25">
      <c r="B7" s="456"/>
      <c r="C7" s="456"/>
      <c r="D7" s="334" t="s">
        <v>204</v>
      </c>
      <c r="E7" s="334" t="s">
        <v>205</v>
      </c>
      <c r="F7" s="334" t="s">
        <v>18</v>
      </c>
      <c r="G7" s="334" t="s">
        <v>204</v>
      </c>
      <c r="H7" s="334" t="s">
        <v>205</v>
      </c>
      <c r="I7" s="334" t="s">
        <v>18</v>
      </c>
      <c r="J7" s="334" t="s">
        <v>204</v>
      </c>
      <c r="K7" s="334" t="s">
        <v>205</v>
      </c>
      <c r="L7" s="334" t="s">
        <v>18</v>
      </c>
      <c r="M7" s="334" t="s">
        <v>204</v>
      </c>
      <c r="N7" s="334" t="s">
        <v>205</v>
      </c>
      <c r="O7" s="334" t="s">
        <v>18</v>
      </c>
    </row>
    <row r="8" spans="2:15" x14ac:dyDescent="0.25">
      <c r="B8" s="80">
        <v>1</v>
      </c>
      <c r="C8" s="80">
        <v>2</v>
      </c>
      <c r="D8" s="80">
        <v>3</v>
      </c>
      <c r="E8" s="80">
        <v>4</v>
      </c>
      <c r="F8" s="80">
        <v>5</v>
      </c>
      <c r="G8" s="80">
        <v>6</v>
      </c>
      <c r="H8" s="80">
        <v>7</v>
      </c>
      <c r="I8" s="80">
        <v>8</v>
      </c>
      <c r="J8" s="80">
        <v>9</v>
      </c>
      <c r="K8" s="80">
        <v>10</v>
      </c>
      <c r="L8" s="80">
        <v>11</v>
      </c>
      <c r="M8" s="80">
        <v>12</v>
      </c>
      <c r="N8" s="80">
        <v>13</v>
      </c>
      <c r="O8" s="80">
        <v>14</v>
      </c>
    </row>
    <row r="9" spans="2:15" ht="20.100000000000001" customHeight="1" x14ac:dyDescent="0.25">
      <c r="B9" s="84" t="s">
        <v>317</v>
      </c>
      <c r="C9" s="89" t="s">
        <v>581</v>
      </c>
      <c r="D9" s="87">
        <v>3568</v>
      </c>
      <c r="E9" s="87">
        <v>1898</v>
      </c>
      <c r="F9" s="87">
        <f>D9+E9</f>
        <v>5466</v>
      </c>
      <c r="G9" s="86">
        <v>7</v>
      </c>
      <c r="H9" s="86">
        <v>2</v>
      </c>
      <c r="I9" s="86">
        <f>G9+H9</f>
        <v>9</v>
      </c>
      <c r="J9" s="87">
        <v>3259</v>
      </c>
      <c r="K9" s="87">
        <v>1578</v>
      </c>
      <c r="L9" s="87">
        <f>J9+K9</f>
        <v>4837</v>
      </c>
      <c r="M9" s="86">
        <v>8</v>
      </c>
      <c r="N9" s="86">
        <v>2</v>
      </c>
      <c r="O9" s="86">
        <f>M9+N9</f>
        <v>10</v>
      </c>
    </row>
    <row r="10" spans="2:15" ht="20.100000000000001" customHeight="1" x14ac:dyDescent="0.25">
      <c r="B10" s="84" t="s">
        <v>318</v>
      </c>
      <c r="C10" s="89" t="s">
        <v>582</v>
      </c>
      <c r="D10" s="86">
        <v>182</v>
      </c>
      <c r="E10" s="87">
        <v>1526</v>
      </c>
      <c r="F10" s="87">
        <f>D10+E10</f>
        <v>1708</v>
      </c>
      <c r="G10" s="86">
        <v>4</v>
      </c>
      <c r="H10" s="86">
        <v>1</v>
      </c>
      <c r="I10" s="86">
        <f>G10+H10</f>
        <v>5</v>
      </c>
      <c r="J10" s="86">
        <v>42</v>
      </c>
      <c r="K10" s="87">
        <v>1392</v>
      </c>
      <c r="L10" s="87">
        <f>J10+K10</f>
        <v>1434</v>
      </c>
      <c r="M10" s="86">
        <v>2</v>
      </c>
      <c r="N10" s="86">
        <v>1</v>
      </c>
      <c r="O10" s="86">
        <f>M10+N10</f>
        <v>3</v>
      </c>
    </row>
    <row r="11" spans="2:15" ht="15.75" x14ac:dyDescent="0.25">
      <c r="B11" s="347"/>
      <c r="C11" s="346" t="s">
        <v>18</v>
      </c>
      <c r="D11" s="88">
        <f>D9-D10</f>
        <v>3386</v>
      </c>
      <c r="E11" s="88">
        <f>E9-E10</f>
        <v>372</v>
      </c>
      <c r="F11" s="88">
        <f>F9-F10</f>
        <v>3758</v>
      </c>
      <c r="G11" s="348">
        <f>G9+G10</f>
        <v>11</v>
      </c>
      <c r="H11" s="348">
        <f t="shared" ref="H11:I11" si="0">H9+H10</f>
        <v>3</v>
      </c>
      <c r="I11" s="348">
        <f t="shared" si="0"/>
        <v>14</v>
      </c>
      <c r="J11" s="88">
        <f>J9-J10</f>
        <v>3217</v>
      </c>
      <c r="K11" s="88">
        <f>K9-K10</f>
        <v>186</v>
      </c>
      <c r="L11" s="88">
        <f>L9-L10</f>
        <v>3403</v>
      </c>
      <c r="M11" s="348">
        <f>M9+M10</f>
        <v>10</v>
      </c>
      <c r="N11" s="348">
        <f t="shared" ref="N11:O11" si="1">N9+N10</f>
        <v>3</v>
      </c>
      <c r="O11" s="348">
        <f t="shared" si="1"/>
        <v>13</v>
      </c>
    </row>
    <row r="15" spans="2:15" ht="15.75" x14ac:dyDescent="0.25">
      <c r="D15" s="77"/>
      <c r="E15" s="77"/>
      <c r="F15" s="77"/>
      <c r="G15" s="77"/>
      <c r="H15" s="77"/>
      <c r="I15" s="77"/>
      <c r="J15" s="376"/>
      <c r="K15" s="376"/>
      <c r="L15" s="376"/>
      <c r="M15" s="394"/>
      <c r="N15" s="394"/>
      <c r="O15" s="394"/>
    </row>
    <row r="16" spans="2:15" ht="15.75" x14ac:dyDescent="0.25">
      <c r="D16" s="77"/>
      <c r="E16" s="77"/>
      <c r="F16" s="77"/>
      <c r="G16" s="77"/>
      <c r="H16" s="77"/>
      <c r="I16" s="77"/>
      <c r="J16" s="394"/>
      <c r="K16" s="376"/>
      <c r="L16" s="376"/>
      <c r="M16" s="394"/>
      <c r="N16" s="394"/>
      <c r="O16" s="394"/>
    </row>
    <row r="17" spans="10:15" ht="15.75" x14ac:dyDescent="0.25">
      <c r="J17" s="379"/>
      <c r="K17" s="379"/>
      <c r="L17" s="379"/>
      <c r="M17" s="395"/>
      <c r="N17" s="395"/>
      <c r="O17" s="395"/>
    </row>
    <row r="18" spans="10:15" x14ac:dyDescent="0.25">
      <c r="J18" s="61"/>
      <c r="K18" s="61"/>
      <c r="L18" s="61"/>
      <c r="M18" s="61"/>
      <c r="N18" s="61"/>
      <c r="O18" s="61"/>
    </row>
  </sheetData>
  <mergeCells count="9">
    <mergeCell ref="B4:O4"/>
    <mergeCell ref="B5:B7"/>
    <mergeCell ref="C5:C7"/>
    <mergeCell ref="D5:I5"/>
    <mergeCell ref="J5:O5"/>
    <mergeCell ref="D6:F6"/>
    <mergeCell ref="G6:I6"/>
    <mergeCell ref="J6:L6"/>
    <mergeCell ref="M6:O6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D11E-6836-4D4F-914E-59FF212F5E7A}">
  <dimension ref="B2:R23"/>
  <sheetViews>
    <sheetView topLeftCell="A7" workbookViewId="0">
      <selection activeCell="D26" sqref="D26"/>
    </sheetView>
  </sheetViews>
  <sheetFormatPr defaultRowHeight="15" x14ac:dyDescent="0.25"/>
  <cols>
    <col min="2" max="2" width="7.140625" customWidth="1"/>
    <col min="3" max="3" width="49.7109375" customWidth="1"/>
    <col min="4" max="4" width="11.42578125" customWidth="1"/>
    <col min="5" max="5" width="12.28515625" customWidth="1"/>
    <col min="6" max="6" width="11.42578125" customWidth="1"/>
    <col min="8" max="8" width="10.140625" customWidth="1"/>
    <col min="9" max="9" width="12.140625" customWidth="1"/>
    <col min="12" max="12" width="10.7109375" customWidth="1"/>
  </cols>
  <sheetData>
    <row r="2" spans="2:18" x14ac:dyDescent="0.25">
      <c r="N2" s="43"/>
    </row>
    <row r="3" spans="2:18" ht="16.5" thickBot="1" x14ac:dyDescent="0.3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296" t="s">
        <v>345</v>
      </c>
    </row>
    <row r="4" spans="2:18" ht="24.95" customHeight="1" thickTop="1" x14ac:dyDescent="0.25">
      <c r="B4" s="478" t="s">
        <v>657</v>
      </c>
      <c r="C4" s="478"/>
      <c r="D4" s="478"/>
      <c r="E4" s="478"/>
      <c r="F4" s="478"/>
      <c r="G4" s="478"/>
      <c r="H4" s="478"/>
      <c r="I4" s="478"/>
      <c r="J4" s="478"/>
      <c r="K4" s="478"/>
      <c r="L4" s="478"/>
    </row>
    <row r="5" spans="2:18" ht="15.75" x14ac:dyDescent="0.25">
      <c r="B5" s="459" t="s">
        <v>133</v>
      </c>
      <c r="C5" s="459" t="s">
        <v>164</v>
      </c>
      <c r="D5" s="461" t="s">
        <v>634</v>
      </c>
      <c r="E5" s="461"/>
      <c r="F5" s="461"/>
      <c r="G5" s="461"/>
      <c r="H5" s="461" t="s">
        <v>635</v>
      </c>
      <c r="I5" s="461"/>
      <c r="J5" s="461"/>
      <c r="K5" s="461"/>
      <c r="L5" s="227" t="s">
        <v>1</v>
      </c>
    </row>
    <row r="6" spans="2:18" ht="15.75" x14ac:dyDescent="0.25">
      <c r="B6" s="459"/>
      <c r="C6" s="459"/>
      <c r="D6" s="461" t="s">
        <v>204</v>
      </c>
      <c r="E6" s="459" t="s">
        <v>205</v>
      </c>
      <c r="F6" s="459" t="s">
        <v>18</v>
      </c>
      <c r="G6" s="119" t="s">
        <v>510</v>
      </c>
      <c r="H6" s="461" t="s">
        <v>204</v>
      </c>
      <c r="I6" s="459" t="s">
        <v>205</v>
      </c>
      <c r="J6" s="459" t="s">
        <v>18</v>
      </c>
      <c r="K6" s="119" t="s">
        <v>510</v>
      </c>
      <c r="L6" s="459" t="s">
        <v>475</v>
      </c>
    </row>
    <row r="7" spans="2:18" ht="15.75" x14ac:dyDescent="0.25">
      <c r="B7" s="459"/>
      <c r="C7" s="459"/>
      <c r="D7" s="461"/>
      <c r="E7" s="459"/>
      <c r="F7" s="459"/>
      <c r="G7" s="119" t="s">
        <v>61</v>
      </c>
      <c r="H7" s="461"/>
      <c r="I7" s="459"/>
      <c r="J7" s="459"/>
      <c r="K7" s="119" t="s">
        <v>61</v>
      </c>
      <c r="L7" s="459"/>
    </row>
    <row r="8" spans="2:18" x14ac:dyDescent="0.25">
      <c r="B8" s="120">
        <v>1</v>
      </c>
      <c r="C8" s="145">
        <v>2</v>
      </c>
      <c r="D8" s="145">
        <v>3</v>
      </c>
      <c r="E8" s="145">
        <v>4</v>
      </c>
      <c r="F8" s="120" t="s">
        <v>374</v>
      </c>
      <c r="G8" s="120">
        <v>6</v>
      </c>
      <c r="H8" s="145">
        <v>7</v>
      </c>
      <c r="I8" s="145">
        <v>8</v>
      </c>
      <c r="J8" s="120" t="s">
        <v>375</v>
      </c>
      <c r="K8" s="120">
        <v>10</v>
      </c>
      <c r="L8" s="145">
        <v>11</v>
      </c>
    </row>
    <row r="9" spans="2:18" ht="15.75" x14ac:dyDescent="0.25">
      <c r="B9" s="192" t="s">
        <v>317</v>
      </c>
      <c r="C9" s="291" t="s">
        <v>511</v>
      </c>
      <c r="D9" s="267"/>
      <c r="E9" s="127"/>
      <c r="F9" s="121"/>
      <c r="G9" s="121"/>
      <c r="H9" s="127"/>
      <c r="I9" s="127"/>
      <c r="J9" s="121"/>
      <c r="K9" s="121"/>
      <c r="L9" s="127"/>
    </row>
    <row r="10" spans="2:18" ht="31.5" x14ac:dyDescent="0.25">
      <c r="B10" s="121" t="s">
        <v>88</v>
      </c>
      <c r="C10" s="122" t="s">
        <v>512</v>
      </c>
      <c r="D10" s="265">
        <v>0</v>
      </c>
      <c r="E10" s="265">
        <v>0</v>
      </c>
      <c r="F10" s="229">
        <f>D10+E10</f>
        <v>0</v>
      </c>
      <c r="G10" s="237">
        <f>F10/F$23*100</f>
        <v>0</v>
      </c>
      <c r="H10" s="265">
        <v>1</v>
      </c>
      <c r="I10" s="265">
        <v>0</v>
      </c>
      <c r="J10" s="229">
        <f>H10+I10</f>
        <v>1</v>
      </c>
      <c r="K10" s="237">
        <f>J10/J$23*100</f>
        <v>3.2841801044369272E-3</v>
      </c>
      <c r="L10" s="292" t="s">
        <v>110</v>
      </c>
      <c r="N10" s="381"/>
      <c r="O10" s="381"/>
      <c r="P10" s="376"/>
      <c r="Q10" s="396"/>
      <c r="R10" s="397"/>
    </row>
    <row r="11" spans="2:18" ht="15.75" x14ac:dyDescent="0.25">
      <c r="B11" s="121" t="s">
        <v>121</v>
      </c>
      <c r="C11" s="271" t="s">
        <v>513</v>
      </c>
      <c r="D11" s="265">
        <v>3</v>
      </c>
      <c r="E11" s="265">
        <v>0</v>
      </c>
      <c r="F11" s="229">
        <f t="shared" ref="F11:F15" si="0">D11+E11</f>
        <v>3</v>
      </c>
      <c r="G11" s="237">
        <f t="shared" ref="G11:G22" si="1">F11/F$23*100</f>
        <v>1.0391769718383041E-2</v>
      </c>
      <c r="H11" s="265">
        <v>5</v>
      </c>
      <c r="I11" s="265">
        <v>0</v>
      </c>
      <c r="J11" s="229">
        <f t="shared" ref="J11:J15" si="2">H11+I11</f>
        <v>5</v>
      </c>
      <c r="K11" s="237">
        <f t="shared" ref="K11:K15" si="3">J11/J$23*100</f>
        <v>1.6420900522184638E-2</v>
      </c>
      <c r="L11" s="292">
        <f t="shared" ref="L11:L23" si="4">J11/F11*100</f>
        <v>166.66666666666669</v>
      </c>
      <c r="N11" s="381"/>
      <c r="O11" s="381"/>
      <c r="P11" s="376"/>
      <c r="Q11" s="396"/>
      <c r="R11" s="397"/>
    </row>
    <row r="12" spans="2:18" ht="15.75" x14ac:dyDescent="0.25">
      <c r="B12" s="121" t="s">
        <v>348</v>
      </c>
      <c r="C12" s="271" t="s">
        <v>514</v>
      </c>
      <c r="D12" s="265">
        <v>17848</v>
      </c>
      <c r="E12" s="265">
        <v>6988</v>
      </c>
      <c r="F12" s="229">
        <f t="shared" si="0"/>
        <v>24836</v>
      </c>
      <c r="G12" s="237">
        <f>F12/F$23*100</f>
        <v>86.029997575253731</v>
      </c>
      <c r="H12" s="265">
        <v>18560</v>
      </c>
      <c r="I12" s="265">
        <v>7388</v>
      </c>
      <c r="J12" s="229">
        <f t="shared" si="2"/>
        <v>25948</v>
      </c>
      <c r="K12" s="237">
        <f>J12/J$23*100</f>
        <v>85.217905349929396</v>
      </c>
      <c r="L12" s="292">
        <f t="shared" si="4"/>
        <v>104.47737155741666</v>
      </c>
      <c r="N12" s="381"/>
      <c r="O12" s="381"/>
      <c r="P12" s="376"/>
      <c r="Q12" s="396"/>
      <c r="R12" s="397"/>
    </row>
    <row r="13" spans="2:18" ht="15.75" x14ac:dyDescent="0.25">
      <c r="B13" s="121" t="s">
        <v>349</v>
      </c>
      <c r="C13" s="271" t="s">
        <v>279</v>
      </c>
      <c r="D13" s="265">
        <v>1001</v>
      </c>
      <c r="E13" s="265">
        <v>364</v>
      </c>
      <c r="F13" s="229">
        <f t="shared" si="0"/>
        <v>1365</v>
      </c>
      <c r="G13" s="237">
        <f t="shared" si="1"/>
        <v>4.7282552218642833</v>
      </c>
      <c r="H13" s="265">
        <v>1207</v>
      </c>
      <c r="I13" s="265">
        <v>410</v>
      </c>
      <c r="J13" s="229">
        <f t="shared" si="2"/>
        <v>1617</v>
      </c>
      <c r="K13" s="237">
        <f t="shared" si="3"/>
        <v>5.3105192288745116</v>
      </c>
      <c r="L13" s="292">
        <f t="shared" si="4"/>
        <v>118.46153846153847</v>
      </c>
      <c r="N13" s="381"/>
      <c r="O13" s="381"/>
      <c r="P13" s="376"/>
      <c r="Q13" s="396"/>
      <c r="R13" s="397"/>
    </row>
    <row r="14" spans="2:18" ht="15.75" x14ac:dyDescent="0.25">
      <c r="B14" s="121" t="s">
        <v>350</v>
      </c>
      <c r="C14" s="271" t="s">
        <v>515</v>
      </c>
      <c r="D14" s="265">
        <v>97</v>
      </c>
      <c r="E14" s="265">
        <v>55</v>
      </c>
      <c r="F14" s="229">
        <f t="shared" si="0"/>
        <v>152</v>
      </c>
      <c r="G14" s="237">
        <f t="shared" si="1"/>
        <v>0.52651633239807405</v>
      </c>
      <c r="H14" s="265">
        <v>135</v>
      </c>
      <c r="I14" s="265">
        <v>72</v>
      </c>
      <c r="J14" s="229">
        <f t="shared" si="2"/>
        <v>207</v>
      </c>
      <c r="K14" s="237">
        <f t="shared" si="3"/>
        <v>0.67982528161844402</v>
      </c>
      <c r="L14" s="292">
        <f t="shared" si="4"/>
        <v>136.18421052631581</v>
      </c>
      <c r="N14" s="381"/>
      <c r="O14" s="381"/>
      <c r="P14" s="376"/>
      <c r="Q14" s="396"/>
      <c r="R14" s="397"/>
    </row>
    <row r="15" spans="2:18" ht="15.75" x14ac:dyDescent="0.25">
      <c r="B15" s="121" t="s">
        <v>516</v>
      </c>
      <c r="C15" s="271" t="s">
        <v>517</v>
      </c>
      <c r="D15" s="265">
        <v>250</v>
      </c>
      <c r="E15" s="265">
        <v>49</v>
      </c>
      <c r="F15" s="229">
        <f t="shared" si="0"/>
        <v>299</v>
      </c>
      <c r="G15" s="237">
        <f t="shared" si="1"/>
        <v>1.0357130485988431</v>
      </c>
      <c r="H15" s="265">
        <v>284</v>
      </c>
      <c r="I15" s="265">
        <v>70</v>
      </c>
      <c r="J15" s="229">
        <f t="shared" si="2"/>
        <v>354</v>
      </c>
      <c r="K15" s="237">
        <f t="shared" si="3"/>
        <v>1.1625997569706723</v>
      </c>
      <c r="L15" s="292">
        <f t="shared" si="4"/>
        <v>118.39464882943145</v>
      </c>
      <c r="N15" s="381"/>
      <c r="O15" s="381"/>
      <c r="P15" s="376"/>
      <c r="Q15" s="396"/>
      <c r="R15" s="397"/>
    </row>
    <row r="16" spans="2:18" ht="15.75" x14ac:dyDescent="0.25">
      <c r="B16" s="293"/>
      <c r="C16" s="294" t="s">
        <v>58</v>
      </c>
      <c r="D16" s="276">
        <f>SUM(D10:D15)</f>
        <v>19199</v>
      </c>
      <c r="E16" s="276">
        <f>SUM(E10:E15)</f>
        <v>7456</v>
      </c>
      <c r="F16" s="276">
        <f>SUM(F10:F15)</f>
        <v>26655</v>
      </c>
      <c r="G16" s="295">
        <f t="shared" si="1"/>
        <v>92.330873947833311</v>
      </c>
      <c r="H16" s="276">
        <f>SUM(H10:H15)</f>
        <v>20192</v>
      </c>
      <c r="I16" s="276">
        <f>SUM(I10:I15)</f>
        <v>7940</v>
      </c>
      <c r="J16" s="230">
        <f>SUM(J10:J15)</f>
        <v>28132</v>
      </c>
      <c r="K16" s="295">
        <f>J16/J23*100</f>
        <v>92.390554698019642</v>
      </c>
      <c r="L16" s="275">
        <f t="shared" si="4"/>
        <v>105.54117426374039</v>
      </c>
      <c r="N16" s="384"/>
      <c r="O16" s="384"/>
      <c r="P16" s="379"/>
      <c r="Q16" s="398"/>
      <c r="R16" s="399"/>
    </row>
    <row r="17" spans="2:18" ht="15.75" x14ac:dyDescent="0.25">
      <c r="B17" s="192" t="s">
        <v>318</v>
      </c>
      <c r="C17" s="291" t="s">
        <v>252</v>
      </c>
      <c r="D17" s="267"/>
      <c r="E17" s="267"/>
      <c r="F17" s="239"/>
      <c r="G17" s="237"/>
      <c r="H17" s="267"/>
      <c r="I17" s="267"/>
      <c r="J17" s="239"/>
      <c r="K17" s="237"/>
      <c r="L17" s="292"/>
      <c r="N17" s="382"/>
      <c r="O17" s="382"/>
      <c r="P17" s="394"/>
      <c r="Q17" s="396"/>
      <c r="R17" s="397"/>
    </row>
    <row r="18" spans="2:18" ht="15.75" x14ac:dyDescent="0.25">
      <c r="B18" s="121" t="s">
        <v>351</v>
      </c>
      <c r="C18" s="271" t="s">
        <v>459</v>
      </c>
      <c r="D18" s="267">
        <v>39</v>
      </c>
      <c r="E18" s="267">
        <v>0</v>
      </c>
      <c r="F18" s="239">
        <f>D18+E18</f>
        <v>39</v>
      </c>
      <c r="G18" s="237">
        <f t="shared" si="1"/>
        <v>0.13509300633897953</v>
      </c>
      <c r="H18" s="267">
        <v>56</v>
      </c>
      <c r="I18" s="267">
        <v>0</v>
      </c>
      <c r="J18" s="239">
        <f>H18+I18</f>
        <v>56</v>
      </c>
      <c r="K18" s="237">
        <f>J18/J$23*100</f>
        <v>0.18391408584846794</v>
      </c>
      <c r="L18" s="292">
        <f t="shared" si="4"/>
        <v>143.58974358974359</v>
      </c>
      <c r="N18" s="382"/>
      <c r="O18" s="382"/>
      <c r="P18" s="394"/>
      <c r="Q18" s="396"/>
      <c r="R18" s="397"/>
    </row>
    <row r="19" spans="2:18" ht="15.75" x14ac:dyDescent="0.25">
      <c r="B19" s="121" t="s">
        <v>352</v>
      </c>
      <c r="C19" s="271" t="s">
        <v>518</v>
      </c>
      <c r="D19" s="265">
        <v>1751</v>
      </c>
      <c r="E19" s="267">
        <v>133</v>
      </c>
      <c r="F19" s="229">
        <f t="shared" ref="F19:F20" si="5">D19+E19</f>
        <v>1884</v>
      </c>
      <c r="G19" s="237">
        <f t="shared" si="1"/>
        <v>6.5260313831445496</v>
      </c>
      <c r="H19" s="265">
        <v>1666</v>
      </c>
      <c r="I19" s="267">
        <v>182</v>
      </c>
      <c r="J19" s="229">
        <f t="shared" ref="J19:J20" si="6">H19+I19</f>
        <v>1848</v>
      </c>
      <c r="K19" s="237">
        <f t="shared" ref="K19:K22" si="7">J19/J$23*100</f>
        <v>6.0691648329994416</v>
      </c>
      <c r="L19" s="292">
        <f t="shared" si="4"/>
        <v>98.089171974522287</v>
      </c>
      <c r="N19" s="381"/>
      <c r="O19" s="382"/>
      <c r="P19" s="376"/>
      <c r="Q19" s="396"/>
      <c r="R19" s="397"/>
    </row>
    <row r="20" spans="2:18" ht="15.75" x14ac:dyDescent="0.25">
      <c r="B20" s="121" t="s">
        <v>353</v>
      </c>
      <c r="C20" s="271" t="s">
        <v>519</v>
      </c>
      <c r="D20" s="267">
        <v>2</v>
      </c>
      <c r="E20" s="267">
        <v>4</v>
      </c>
      <c r="F20" s="239">
        <f t="shared" si="5"/>
        <v>6</v>
      </c>
      <c r="G20" s="237">
        <f t="shared" si="1"/>
        <v>2.0783539436766082E-2</v>
      </c>
      <c r="H20" s="267">
        <v>2</v>
      </c>
      <c r="I20" s="267">
        <v>3</v>
      </c>
      <c r="J20" s="239">
        <f t="shared" si="6"/>
        <v>5</v>
      </c>
      <c r="K20" s="237">
        <f t="shared" si="7"/>
        <v>1.6420900522184638E-2</v>
      </c>
      <c r="L20" s="292">
        <f t="shared" si="4"/>
        <v>83.333333333333343</v>
      </c>
      <c r="N20" s="382"/>
      <c r="O20" s="382"/>
      <c r="P20" s="394"/>
      <c r="Q20" s="396"/>
      <c r="R20" s="397"/>
    </row>
    <row r="21" spans="2:18" ht="15.75" x14ac:dyDescent="0.25">
      <c r="B21" s="293"/>
      <c r="C21" s="294" t="s">
        <v>18</v>
      </c>
      <c r="D21" s="276">
        <f>SUM(D18:D20)</f>
        <v>1792</v>
      </c>
      <c r="E21" s="276">
        <f t="shared" ref="E21:F21" si="8">SUM(E18:E20)</f>
        <v>137</v>
      </c>
      <c r="F21" s="276">
        <f t="shared" si="8"/>
        <v>1929</v>
      </c>
      <c r="G21" s="295">
        <f t="shared" si="1"/>
        <v>6.6819079289202961</v>
      </c>
      <c r="H21" s="276">
        <f>SUM(H18:H20)</f>
        <v>1724</v>
      </c>
      <c r="I21" s="287">
        <f>SUM(I18:I20)</f>
        <v>185</v>
      </c>
      <c r="J21" s="230">
        <f>SUM(J18:J20)</f>
        <v>1909</v>
      </c>
      <c r="K21" s="295">
        <f t="shared" si="7"/>
        <v>6.269499819370095</v>
      </c>
      <c r="L21" s="275">
        <f t="shared" si="4"/>
        <v>98.963193364437529</v>
      </c>
      <c r="N21" s="384"/>
      <c r="O21" s="400"/>
      <c r="P21" s="379"/>
      <c r="Q21" s="398"/>
      <c r="R21" s="399"/>
    </row>
    <row r="22" spans="2:18" ht="15.75" x14ac:dyDescent="0.25">
      <c r="B22" s="192" t="s">
        <v>319</v>
      </c>
      <c r="C22" s="291" t="s">
        <v>398</v>
      </c>
      <c r="D22" s="281">
        <v>233</v>
      </c>
      <c r="E22" s="281">
        <v>52</v>
      </c>
      <c r="F22" s="226">
        <f>D22+E22</f>
        <v>285</v>
      </c>
      <c r="G22" s="297">
        <f t="shared" si="1"/>
        <v>0.98721812324638891</v>
      </c>
      <c r="H22" s="299">
        <v>369</v>
      </c>
      <c r="I22" s="281">
        <v>39</v>
      </c>
      <c r="J22" s="226">
        <f>H22+I22</f>
        <v>408</v>
      </c>
      <c r="K22" s="297">
        <f t="shared" si="7"/>
        <v>1.3399454826102664</v>
      </c>
      <c r="L22" s="298">
        <f t="shared" si="4"/>
        <v>143.15789473684211</v>
      </c>
      <c r="N22" s="384"/>
      <c r="O22" s="384"/>
      <c r="P22" s="379"/>
      <c r="Q22" s="398"/>
      <c r="R22" s="399"/>
    </row>
    <row r="23" spans="2:18" ht="15.75" x14ac:dyDescent="0.25">
      <c r="B23" s="119"/>
      <c r="C23" s="294" t="s">
        <v>520</v>
      </c>
      <c r="D23" s="276">
        <f>D16+D21+D22</f>
        <v>21224</v>
      </c>
      <c r="E23" s="276">
        <f t="shared" ref="E23:J23" si="9">E16+E21+E22</f>
        <v>7645</v>
      </c>
      <c r="F23" s="276">
        <f t="shared" si="9"/>
        <v>28869</v>
      </c>
      <c r="G23" s="275">
        <f t="shared" si="9"/>
        <v>100</v>
      </c>
      <c r="H23" s="276">
        <f t="shared" si="9"/>
        <v>22285</v>
      </c>
      <c r="I23" s="276">
        <f t="shared" si="9"/>
        <v>8164</v>
      </c>
      <c r="J23" s="276">
        <f t="shared" si="9"/>
        <v>30449</v>
      </c>
      <c r="K23" s="119">
        <f>K16+K21+K22</f>
        <v>100</v>
      </c>
      <c r="L23" s="275">
        <f t="shared" si="4"/>
        <v>105.47299871834841</v>
      </c>
      <c r="N23" s="384"/>
      <c r="O23" s="384"/>
      <c r="P23" s="384"/>
      <c r="Q23" s="401"/>
      <c r="R23" s="399"/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6 F21:G21 J21" formula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7B28-5FDF-4A20-A8A5-B3047447F5B4}">
  <dimension ref="B2:Q25"/>
  <sheetViews>
    <sheetView topLeftCell="A9" workbookViewId="0">
      <selection activeCell="G36" sqref="G36"/>
    </sheetView>
  </sheetViews>
  <sheetFormatPr defaultRowHeight="15" x14ac:dyDescent="0.25"/>
  <cols>
    <col min="2" max="2" width="6" customWidth="1"/>
    <col min="3" max="3" width="41.85546875" customWidth="1"/>
    <col min="4" max="4" width="12.5703125" customWidth="1"/>
    <col min="5" max="5" width="11.140625" customWidth="1"/>
    <col min="6" max="6" width="11.5703125" customWidth="1"/>
    <col min="8" max="8" width="11" customWidth="1"/>
    <col min="9" max="9" width="10.7109375" customWidth="1"/>
    <col min="10" max="10" width="11.28515625" customWidth="1"/>
    <col min="12" max="12" width="10.5703125" customWidth="1"/>
  </cols>
  <sheetData>
    <row r="2" spans="2:17" x14ac:dyDescent="0.25">
      <c r="N2" s="43"/>
    </row>
    <row r="3" spans="2:17" ht="16.5" thickBot="1" x14ac:dyDescent="0.3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296" t="s">
        <v>345</v>
      </c>
    </row>
    <row r="4" spans="2:17" ht="24.95" customHeight="1" thickTop="1" x14ac:dyDescent="0.25">
      <c r="B4" s="478" t="s">
        <v>658</v>
      </c>
      <c r="C4" s="478"/>
      <c r="D4" s="478"/>
      <c r="E4" s="478"/>
      <c r="F4" s="478"/>
      <c r="G4" s="478"/>
      <c r="H4" s="478"/>
      <c r="I4" s="478"/>
      <c r="J4" s="478"/>
      <c r="K4" s="478"/>
      <c r="L4" s="478"/>
    </row>
    <row r="5" spans="2:17" ht="15.75" x14ac:dyDescent="0.25">
      <c r="B5" s="459" t="s">
        <v>133</v>
      </c>
      <c r="C5" s="459" t="s">
        <v>171</v>
      </c>
      <c r="D5" s="461" t="s">
        <v>634</v>
      </c>
      <c r="E5" s="461"/>
      <c r="F5" s="461"/>
      <c r="G5" s="461"/>
      <c r="H5" s="461" t="s">
        <v>635</v>
      </c>
      <c r="I5" s="461"/>
      <c r="J5" s="461"/>
      <c r="K5" s="461"/>
      <c r="L5" s="227" t="s">
        <v>1</v>
      </c>
    </row>
    <row r="6" spans="2:17" ht="15.75" x14ac:dyDescent="0.25">
      <c r="B6" s="459"/>
      <c r="C6" s="459"/>
      <c r="D6" s="461" t="s">
        <v>204</v>
      </c>
      <c r="E6" s="459" t="s">
        <v>205</v>
      </c>
      <c r="F6" s="459" t="s">
        <v>18</v>
      </c>
      <c r="G6" s="119" t="s">
        <v>510</v>
      </c>
      <c r="H6" s="461" t="s">
        <v>204</v>
      </c>
      <c r="I6" s="459" t="s">
        <v>205</v>
      </c>
      <c r="J6" s="459" t="s">
        <v>18</v>
      </c>
      <c r="K6" s="119" t="s">
        <v>510</v>
      </c>
      <c r="L6" s="459" t="s">
        <v>475</v>
      </c>
    </row>
    <row r="7" spans="2:17" ht="15.75" x14ac:dyDescent="0.25">
      <c r="B7" s="459"/>
      <c r="C7" s="459"/>
      <c r="D7" s="461"/>
      <c r="E7" s="459"/>
      <c r="F7" s="459"/>
      <c r="G7" s="119" t="s">
        <v>61</v>
      </c>
      <c r="H7" s="461"/>
      <c r="I7" s="459"/>
      <c r="J7" s="459"/>
      <c r="K7" s="119" t="s">
        <v>61</v>
      </c>
      <c r="L7" s="459"/>
    </row>
    <row r="8" spans="2:17" x14ac:dyDescent="0.25">
      <c r="B8" s="120">
        <v>1</v>
      </c>
      <c r="C8" s="145">
        <v>2</v>
      </c>
      <c r="D8" s="145">
        <v>3</v>
      </c>
      <c r="E8" s="145">
        <v>4</v>
      </c>
      <c r="F8" s="120" t="s">
        <v>374</v>
      </c>
      <c r="G8" s="120">
        <v>6</v>
      </c>
      <c r="H8" s="145">
        <v>7</v>
      </c>
      <c r="I8" s="145">
        <v>8</v>
      </c>
      <c r="J8" s="120" t="s">
        <v>375</v>
      </c>
      <c r="K8" s="120">
        <v>10</v>
      </c>
      <c r="L8" s="145">
        <v>11</v>
      </c>
    </row>
    <row r="9" spans="2:17" ht="15.75" x14ac:dyDescent="0.25">
      <c r="B9" s="192" t="s">
        <v>317</v>
      </c>
      <c r="C9" s="291" t="s">
        <v>521</v>
      </c>
      <c r="D9" s="267"/>
      <c r="E9" s="127"/>
      <c r="F9" s="121"/>
      <c r="G9" s="121"/>
      <c r="H9" s="127"/>
      <c r="I9" s="127"/>
      <c r="J9" s="121"/>
      <c r="K9" s="121"/>
      <c r="L9" s="127"/>
    </row>
    <row r="10" spans="2:17" ht="15.75" x14ac:dyDescent="0.25">
      <c r="B10" s="121" t="s">
        <v>88</v>
      </c>
      <c r="C10" s="271" t="s">
        <v>278</v>
      </c>
      <c r="D10" s="265">
        <v>1613</v>
      </c>
      <c r="E10" s="265">
        <v>1060</v>
      </c>
      <c r="F10" s="229">
        <f>D10+E10</f>
        <v>2673</v>
      </c>
      <c r="G10" s="237">
        <f>F10/F$25*100</f>
        <v>10.644737366094541</v>
      </c>
      <c r="H10" s="265">
        <v>1526</v>
      </c>
      <c r="I10" s="265">
        <v>1126</v>
      </c>
      <c r="J10" s="229">
        <f>H10+I10</f>
        <v>2652</v>
      </c>
      <c r="K10" s="237">
        <f>J10/J$25*100</f>
        <v>9.8055165273977671</v>
      </c>
      <c r="L10" s="274">
        <f>J10/F10*100</f>
        <v>99.214365881032549</v>
      </c>
      <c r="N10" s="77"/>
      <c r="O10" s="381"/>
      <c r="P10" s="381"/>
      <c r="Q10" s="376"/>
    </row>
    <row r="11" spans="2:17" ht="15.75" x14ac:dyDescent="0.25">
      <c r="B11" s="121" t="s">
        <v>121</v>
      </c>
      <c r="C11" s="271" t="s">
        <v>522</v>
      </c>
      <c r="D11" s="265">
        <v>157</v>
      </c>
      <c r="E11" s="265">
        <v>122</v>
      </c>
      <c r="F11" s="229">
        <f t="shared" ref="F11:F13" si="0">D11+E11</f>
        <v>279</v>
      </c>
      <c r="G11" s="237">
        <f t="shared" ref="G11:G13" si="1">F11/F$25*100</f>
        <v>1.111066863127713</v>
      </c>
      <c r="H11" s="265">
        <v>167</v>
      </c>
      <c r="I11" s="265">
        <v>146</v>
      </c>
      <c r="J11" s="229">
        <f t="shared" ref="J11:J13" si="2">H11+I11</f>
        <v>313</v>
      </c>
      <c r="K11" s="237">
        <f t="shared" ref="K11:K13" si="3">J11/J$25*100</f>
        <v>1.1572875841159507</v>
      </c>
      <c r="L11" s="274">
        <f t="shared" ref="L11:L13" si="4">J11/F11*100</f>
        <v>112.18637992831542</v>
      </c>
      <c r="N11" s="77"/>
      <c r="O11" s="381"/>
      <c r="P11" s="381"/>
      <c r="Q11" s="376"/>
    </row>
    <row r="12" spans="2:17" ht="15.75" x14ac:dyDescent="0.25">
      <c r="B12" s="121" t="s">
        <v>348</v>
      </c>
      <c r="C12" s="271" t="s">
        <v>515</v>
      </c>
      <c r="D12" s="265">
        <v>0</v>
      </c>
      <c r="E12" s="265">
        <v>0</v>
      </c>
      <c r="F12" s="229">
        <f t="shared" si="0"/>
        <v>0</v>
      </c>
      <c r="G12" s="237">
        <f t="shared" si="1"/>
        <v>0</v>
      </c>
      <c r="H12" s="265">
        <v>0</v>
      </c>
      <c r="I12" s="265">
        <v>0</v>
      </c>
      <c r="J12" s="229">
        <f t="shared" si="2"/>
        <v>0</v>
      </c>
      <c r="K12" s="237">
        <f t="shared" si="3"/>
        <v>0</v>
      </c>
      <c r="L12" s="274" t="s">
        <v>110</v>
      </c>
      <c r="N12" s="77"/>
      <c r="O12" s="381"/>
      <c r="P12" s="381"/>
      <c r="Q12" s="376"/>
    </row>
    <row r="13" spans="2:17" ht="15.75" x14ac:dyDescent="0.25">
      <c r="B13" s="121" t="s">
        <v>349</v>
      </c>
      <c r="C13" s="271" t="s">
        <v>523</v>
      </c>
      <c r="D13" s="265">
        <v>154</v>
      </c>
      <c r="E13" s="265">
        <v>397</v>
      </c>
      <c r="F13" s="229">
        <f t="shared" si="0"/>
        <v>551</v>
      </c>
      <c r="G13" s="237">
        <f t="shared" si="1"/>
        <v>2.1942574967145871</v>
      </c>
      <c r="H13" s="265">
        <v>108</v>
      </c>
      <c r="I13" s="265">
        <v>543</v>
      </c>
      <c r="J13" s="229">
        <f t="shared" si="2"/>
        <v>651</v>
      </c>
      <c r="K13" s="237">
        <f t="shared" si="3"/>
        <v>2.4070102787842931</v>
      </c>
      <c r="L13" s="274">
        <f t="shared" si="4"/>
        <v>118.14882032667877</v>
      </c>
      <c r="N13" s="77"/>
      <c r="O13" s="381"/>
      <c r="P13" s="381"/>
      <c r="Q13" s="376"/>
    </row>
    <row r="14" spans="2:17" ht="15.75" x14ac:dyDescent="0.25">
      <c r="B14" s="119"/>
      <c r="C14" s="294" t="s">
        <v>58</v>
      </c>
      <c r="D14" s="276">
        <f>SUM(D10:D13)</f>
        <v>1924</v>
      </c>
      <c r="E14" s="276">
        <f>SUM(E10:E13)</f>
        <v>1579</v>
      </c>
      <c r="F14" s="230">
        <f>SUM(F10:F13)</f>
        <v>3503</v>
      </c>
      <c r="G14" s="295">
        <f>F14/F$25*100</f>
        <v>13.950061725936841</v>
      </c>
      <c r="H14" s="276">
        <f>SUM(H10:H13)</f>
        <v>1801</v>
      </c>
      <c r="I14" s="276">
        <f>SUM(I10:I13)</f>
        <v>1815</v>
      </c>
      <c r="J14" s="230">
        <f>SUM(J10:J13)</f>
        <v>3616</v>
      </c>
      <c r="K14" s="295">
        <f>SUM(K10:K13)</f>
        <v>13.369814390298011</v>
      </c>
      <c r="L14" s="260">
        <f>J14/F14*100</f>
        <v>103.2258064516129</v>
      </c>
      <c r="N14" s="77"/>
      <c r="O14" s="384"/>
      <c r="P14" s="384"/>
      <c r="Q14" s="379"/>
    </row>
    <row r="15" spans="2:17" ht="15.75" x14ac:dyDescent="0.25">
      <c r="B15" s="192" t="s">
        <v>318</v>
      </c>
      <c r="C15" s="291" t="s">
        <v>253</v>
      </c>
      <c r="D15" s="267"/>
      <c r="E15" s="267"/>
      <c r="F15" s="239"/>
      <c r="G15" s="237"/>
      <c r="H15" s="265"/>
      <c r="I15" s="265"/>
      <c r="J15" s="229"/>
      <c r="K15" s="237"/>
      <c r="L15" s="274"/>
      <c r="N15" s="77"/>
      <c r="O15" s="381"/>
      <c r="P15" s="381"/>
      <c r="Q15" s="376"/>
    </row>
    <row r="16" spans="2:17" ht="15.75" x14ac:dyDescent="0.25">
      <c r="B16" s="121" t="s">
        <v>351</v>
      </c>
      <c r="C16" s="271" t="s">
        <v>172</v>
      </c>
      <c r="D16" s="265">
        <v>8890</v>
      </c>
      <c r="E16" s="265">
        <v>2147</v>
      </c>
      <c r="F16" s="229">
        <f>D16+E16</f>
        <v>11037</v>
      </c>
      <c r="G16" s="237">
        <f>F16/F$25*100</f>
        <v>43.952849348890929</v>
      </c>
      <c r="H16" s="265">
        <v>9380</v>
      </c>
      <c r="I16" s="265">
        <v>2299</v>
      </c>
      <c r="J16" s="229">
        <f>H16+I16</f>
        <v>11679</v>
      </c>
      <c r="K16" s="237">
        <f>J16/J$25*100</f>
        <v>43.181986245655551</v>
      </c>
      <c r="L16" s="274">
        <f>J16/F16*100</f>
        <v>105.81679804294646</v>
      </c>
      <c r="N16" s="77"/>
      <c r="O16" s="381"/>
      <c r="P16" s="381"/>
      <c r="Q16" s="376"/>
    </row>
    <row r="17" spans="2:17" ht="15.75" x14ac:dyDescent="0.25">
      <c r="B17" s="121" t="s">
        <v>352</v>
      </c>
      <c r="C17" s="271" t="s">
        <v>524</v>
      </c>
      <c r="D17" s="265">
        <v>1058</v>
      </c>
      <c r="E17" s="265">
        <v>334</v>
      </c>
      <c r="F17" s="229">
        <f t="shared" ref="F17:F20" si="5">D17+E17</f>
        <v>1392</v>
      </c>
      <c r="G17" s="237">
        <f t="shared" ref="G17:G20" si="6">F17/F$25*100</f>
        <v>5.5433873601210628</v>
      </c>
      <c r="H17" s="265">
        <v>1119</v>
      </c>
      <c r="I17" s="265">
        <v>357</v>
      </c>
      <c r="J17" s="229">
        <f t="shared" ref="J17:J20" si="7">H17+I17</f>
        <v>1476</v>
      </c>
      <c r="K17" s="237">
        <f t="shared" ref="K17:K20" si="8">J17/J$25*100</f>
        <v>5.4573689270132366</v>
      </c>
      <c r="L17" s="274">
        <f t="shared" ref="L17:L20" si="9">J17/F17*100</f>
        <v>106.03448275862068</v>
      </c>
      <c r="O17" s="381"/>
      <c r="P17" s="381"/>
      <c r="Q17" s="376"/>
    </row>
    <row r="18" spans="2:17" ht="15.75" x14ac:dyDescent="0.25">
      <c r="B18" s="121" t="s">
        <v>353</v>
      </c>
      <c r="C18" s="271" t="s">
        <v>525</v>
      </c>
      <c r="D18" s="265">
        <v>507</v>
      </c>
      <c r="E18" s="265">
        <v>129</v>
      </c>
      <c r="F18" s="229">
        <f t="shared" si="5"/>
        <v>636</v>
      </c>
      <c r="G18" s="237">
        <f t="shared" si="6"/>
        <v>2.5327545697104852</v>
      </c>
      <c r="H18" s="265">
        <v>584</v>
      </c>
      <c r="I18" s="265">
        <v>148</v>
      </c>
      <c r="J18" s="229">
        <f t="shared" si="7"/>
        <v>732</v>
      </c>
      <c r="K18" s="237">
        <f t="shared" si="8"/>
        <v>2.7065000369740444</v>
      </c>
      <c r="L18" s="274">
        <f t="shared" si="9"/>
        <v>115.09433962264151</v>
      </c>
      <c r="O18" s="381"/>
      <c r="P18" s="381"/>
      <c r="Q18" s="376"/>
    </row>
    <row r="19" spans="2:17" ht="15.75" x14ac:dyDescent="0.25">
      <c r="B19" s="121" t="s">
        <v>354</v>
      </c>
      <c r="C19" s="271" t="s">
        <v>526</v>
      </c>
      <c r="D19" s="265">
        <v>2895</v>
      </c>
      <c r="E19" s="265">
        <v>1271</v>
      </c>
      <c r="F19" s="229">
        <f t="shared" si="5"/>
        <v>4166</v>
      </c>
      <c r="G19" s="237">
        <f t="shared" si="6"/>
        <v>16.590338895304846</v>
      </c>
      <c r="H19" s="265">
        <v>3230</v>
      </c>
      <c r="I19" s="265">
        <v>1488</v>
      </c>
      <c r="J19" s="229">
        <f t="shared" si="7"/>
        <v>4718</v>
      </c>
      <c r="K19" s="237">
        <f t="shared" si="8"/>
        <v>17.444354063447459</v>
      </c>
      <c r="L19" s="274">
        <f t="shared" si="9"/>
        <v>113.25012001920307</v>
      </c>
      <c r="O19" s="381"/>
      <c r="P19" s="381"/>
      <c r="Q19" s="376"/>
    </row>
    <row r="20" spans="2:17" ht="15.75" x14ac:dyDescent="0.25">
      <c r="B20" s="121" t="s">
        <v>527</v>
      </c>
      <c r="C20" s="271" t="s">
        <v>528</v>
      </c>
      <c r="D20" s="265">
        <v>906</v>
      </c>
      <c r="E20" s="265">
        <v>207</v>
      </c>
      <c r="F20" s="229">
        <f t="shared" si="5"/>
        <v>1113</v>
      </c>
      <c r="G20" s="237">
        <f t="shared" si="6"/>
        <v>4.4323204969933494</v>
      </c>
      <c r="H20" s="265">
        <v>797</v>
      </c>
      <c r="I20" s="265">
        <v>141</v>
      </c>
      <c r="J20" s="229">
        <f t="shared" si="7"/>
        <v>938</v>
      </c>
      <c r="K20" s="237">
        <f t="shared" si="8"/>
        <v>3.4681653479257566</v>
      </c>
      <c r="L20" s="274">
        <f t="shared" si="9"/>
        <v>84.276729559748432</v>
      </c>
      <c r="O20" s="381"/>
      <c r="P20" s="381"/>
      <c r="Q20" s="376"/>
    </row>
    <row r="21" spans="2:17" ht="15.75" x14ac:dyDescent="0.25">
      <c r="B21" s="119"/>
      <c r="C21" s="294" t="s">
        <v>18</v>
      </c>
      <c r="D21" s="276">
        <f>SUM(D16:D20)</f>
        <v>14256</v>
      </c>
      <c r="E21" s="276">
        <f>SUM(E16:E20)</f>
        <v>4088</v>
      </c>
      <c r="F21" s="230">
        <f>SUM(F16:F20)</f>
        <v>18344</v>
      </c>
      <c r="G21" s="295">
        <f>F21/F$25*100</f>
        <v>73.051650671020667</v>
      </c>
      <c r="H21" s="276">
        <f>SUM(H16:H20)</f>
        <v>15110</v>
      </c>
      <c r="I21" s="276">
        <f>SUM(I16:I20)</f>
        <v>4433</v>
      </c>
      <c r="J21" s="230">
        <f>SUM(J16:J20)</f>
        <v>19543</v>
      </c>
      <c r="K21" s="295">
        <f>J21/J$25*100</f>
        <v>72.258374621016046</v>
      </c>
      <c r="L21" s="260">
        <f>J21/F21*100</f>
        <v>106.53619712167466</v>
      </c>
      <c r="O21" s="384"/>
      <c r="P21" s="384"/>
      <c r="Q21" s="379"/>
    </row>
    <row r="22" spans="2:17" ht="15.75" x14ac:dyDescent="0.25">
      <c r="B22" s="345" t="s">
        <v>319</v>
      </c>
      <c r="C22" s="271" t="s">
        <v>399</v>
      </c>
      <c r="D22" s="265">
        <v>116</v>
      </c>
      <c r="E22" s="265">
        <v>11</v>
      </c>
      <c r="F22" s="229">
        <f>D22+E22</f>
        <v>127</v>
      </c>
      <c r="G22" s="237">
        <f>F22/F$25*100</f>
        <v>0.50575445024093024</v>
      </c>
      <c r="H22" s="265">
        <v>214</v>
      </c>
      <c r="I22" s="265">
        <v>78</v>
      </c>
      <c r="J22" s="229">
        <f>H22+I22</f>
        <v>292</v>
      </c>
      <c r="K22" s="237">
        <f>J22/J$25*100</f>
        <v>1.0796420912519411</v>
      </c>
      <c r="L22" s="274">
        <f>J22/F22*100</f>
        <v>229.92125984251967</v>
      </c>
      <c r="O22" s="381"/>
      <c r="P22" s="381"/>
      <c r="Q22" s="376"/>
    </row>
    <row r="23" spans="2:17" ht="15.75" x14ac:dyDescent="0.25">
      <c r="B23" s="345" t="s">
        <v>320</v>
      </c>
      <c r="C23" s="271" t="s">
        <v>529</v>
      </c>
      <c r="D23" s="265">
        <v>1181</v>
      </c>
      <c r="E23" s="265">
        <v>1384</v>
      </c>
      <c r="F23" s="229">
        <f>D23+E23</f>
        <v>2565</v>
      </c>
      <c r="G23" s="237">
        <f>F23/F$25*100</f>
        <v>10.214646967464457</v>
      </c>
      <c r="H23" s="265">
        <v>1631</v>
      </c>
      <c r="I23" s="265">
        <v>1477</v>
      </c>
      <c r="J23" s="229">
        <f>H23+I23</f>
        <v>3108</v>
      </c>
      <c r="K23" s="237">
        <f>J23/J$25*100</f>
        <v>11.4915329438734</v>
      </c>
      <c r="L23" s="274">
        <f>J23/F23*100</f>
        <v>121.16959064327486</v>
      </c>
      <c r="O23" s="381"/>
      <c r="P23" s="381"/>
      <c r="Q23" s="376"/>
    </row>
    <row r="24" spans="2:17" ht="15.75" x14ac:dyDescent="0.25">
      <c r="B24" s="345" t="s">
        <v>321</v>
      </c>
      <c r="C24" s="271" t="s">
        <v>530</v>
      </c>
      <c r="D24" s="265">
        <v>361</v>
      </c>
      <c r="E24" s="265">
        <v>211</v>
      </c>
      <c r="F24" s="229">
        <f>D24+E24</f>
        <v>572</v>
      </c>
      <c r="G24" s="237">
        <f>F24/F$25*100</f>
        <v>2.2778861853371031</v>
      </c>
      <c r="H24" s="265">
        <v>312</v>
      </c>
      <c r="I24" s="265">
        <v>175</v>
      </c>
      <c r="J24" s="229">
        <f>H24+I24</f>
        <v>487</v>
      </c>
      <c r="K24" s="237">
        <f>J24/J$25*100</f>
        <v>1.8006359535606005</v>
      </c>
      <c r="L24" s="274">
        <f>J24/F24*100</f>
        <v>85.139860139860133</v>
      </c>
      <c r="O24" s="381"/>
      <c r="P24" s="381"/>
      <c r="Q24" s="376"/>
    </row>
    <row r="25" spans="2:17" ht="15.75" x14ac:dyDescent="0.25">
      <c r="B25" s="119"/>
      <c r="C25" s="294" t="s">
        <v>531</v>
      </c>
      <c r="D25" s="276">
        <f t="shared" ref="D25:K25" si="10">D14+D21+D22+D23+D24</f>
        <v>17838</v>
      </c>
      <c r="E25" s="276">
        <f t="shared" si="10"/>
        <v>7273</v>
      </c>
      <c r="F25" s="230">
        <f t="shared" si="10"/>
        <v>25111</v>
      </c>
      <c r="G25" s="255">
        <f>G14+G21+G22+G23+G24</f>
        <v>100.00000000000001</v>
      </c>
      <c r="H25" s="276">
        <f t="shared" si="10"/>
        <v>19068</v>
      </c>
      <c r="I25" s="276">
        <f t="shared" si="10"/>
        <v>7978</v>
      </c>
      <c r="J25" s="230">
        <f t="shared" si="10"/>
        <v>27046</v>
      </c>
      <c r="K25" s="255">
        <f t="shared" si="10"/>
        <v>99.999999999999986</v>
      </c>
      <c r="L25" s="260">
        <f>J25/F25*100</f>
        <v>107.70578630878897</v>
      </c>
      <c r="O25" s="384"/>
      <c r="P25" s="384"/>
      <c r="Q25" s="379"/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4 F21:G21 J2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dimension ref="B2:N11"/>
  <sheetViews>
    <sheetView workbookViewId="0">
      <selection activeCell="L15" sqref="L15"/>
    </sheetView>
  </sheetViews>
  <sheetFormatPr defaultRowHeight="15.75" x14ac:dyDescent="0.25"/>
  <cols>
    <col min="1" max="1" width="9.140625" style="2"/>
    <col min="2" max="2" width="7" style="2" customWidth="1"/>
    <col min="3" max="3" width="44.7109375" style="2" customWidth="1"/>
    <col min="4" max="4" width="9.140625" style="2"/>
    <col min="5" max="5" width="15.140625" style="2" customWidth="1"/>
    <col min="6" max="6" width="14.28515625" style="2" customWidth="1"/>
    <col min="7" max="7" width="9.140625" style="2"/>
    <col min="8" max="9" width="14.140625" style="2" customWidth="1"/>
    <col min="10" max="10" width="9.140625" style="2"/>
    <col min="11" max="11" width="13.140625" style="2" customWidth="1"/>
    <col min="12" max="12" width="13.42578125" style="2" customWidth="1"/>
    <col min="13" max="16384" width="9.140625" style="2"/>
  </cols>
  <sheetData>
    <row r="2" spans="2:14" x14ac:dyDescent="0.25">
      <c r="N2" s="100"/>
    </row>
    <row r="3" spans="2:14" ht="16.5" thickBot="1" x14ac:dyDescent="0.3">
      <c r="B3" s="98"/>
      <c r="C3" s="98"/>
      <c r="D3" s="98"/>
      <c r="E3" s="98"/>
      <c r="F3" s="98"/>
      <c r="G3" s="98"/>
      <c r="H3" s="98"/>
      <c r="I3" s="98"/>
      <c r="J3" s="98"/>
      <c r="K3" s="98"/>
      <c r="L3" s="99" t="s">
        <v>492</v>
      </c>
    </row>
    <row r="4" spans="2:14" ht="24.95" customHeight="1" thickTop="1" x14ac:dyDescent="0.25">
      <c r="B4" s="460" t="s">
        <v>606</v>
      </c>
      <c r="C4" s="460"/>
      <c r="D4" s="460"/>
      <c r="E4" s="460"/>
      <c r="F4" s="460"/>
      <c r="G4" s="460"/>
      <c r="H4" s="460"/>
      <c r="I4" s="460"/>
      <c r="J4" s="460"/>
      <c r="K4" s="460"/>
      <c r="L4" s="460"/>
    </row>
    <row r="5" spans="2:14" x14ac:dyDescent="0.25">
      <c r="B5" s="459" t="s">
        <v>133</v>
      </c>
      <c r="C5" s="459" t="s">
        <v>0</v>
      </c>
      <c r="D5" s="459" t="s">
        <v>488</v>
      </c>
      <c r="E5" s="459"/>
      <c r="F5" s="459"/>
      <c r="G5" s="459" t="s">
        <v>591</v>
      </c>
      <c r="H5" s="459"/>
      <c r="I5" s="459"/>
      <c r="J5" s="459" t="s">
        <v>601</v>
      </c>
      <c r="K5" s="459"/>
      <c r="L5" s="459"/>
    </row>
    <row r="6" spans="2:14" ht="36.75" customHeight="1" x14ac:dyDescent="0.25">
      <c r="B6" s="459"/>
      <c r="C6" s="459"/>
      <c r="D6" s="119" t="s">
        <v>46</v>
      </c>
      <c r="E6" s="119" t="s">
        <v>490</v>
      </c>
      <c r="F6" s="119" t="s">
        <v>491</v>
      </c>
      <c r="G6" s="119" t="s">
        <v>46</v>
      </c>
      <c r="H6" s="119" t="s">
        <v>490</v>
      </c>
      <c r="I6" s="119" t="s">
        <v>491</v>
      </c>
      <c r="J6" s="119" t="s">
        <v>46</v>
      </c>
      <c r="K6" s="119" t="s">
        <v>490</v>
      </c>
      <c r="L6" s="119" t="s">
        <v>491</v>
      </c>
    </row>
    <row r="7" spans="2:14" x14ac:dyDescent="0.25">
      <c r="B7" s="120">
        <v>1</v>
      </c>
      <c r="C7" s="120">
        <v>2</v>
      </c>
      <c r="D7" s="120">
        <v>3</v>
      </c>
      <c r="E7" s="120">
        <v>4</v>
      </c>
      <c r="F7" s="120">
        <v>5</v>
      </c>
      <c r="G7" s="120">
        <v>6</v>
      </c>
      <c r="H7" s="120">
        <v>7</v>
      </c>
      <c r="I7" s="120">
        <v>8</v>
      </c>
      <c r="J7" s="120">
        <v>9</v>
      </c>
      <c r="K7" s="120">
        <v>10</v>
      </c>
      <c r="L7" s="120">
        <v>11</v>
      </c>
    </row>
    <row r="8" spans="2:14" x14ac:dyDescent="0.25">
      <c r="B8" s="121" t="s">
        <v>317</v>
      </c>
      <c r="C8" s="122" t="s">
        <v>494</v>
      </c>
      <c r="D8" s="121">
        <v>1</v>
      </c>
      <c r="E8" s="121">
        <v>2.1</v>
      </c>
      <c r="F8" s="121">
        <v>3.6</v>
      </c>
      <c r="G8" s="121">
        <v>1</v>
      </c>
      <c r="H8" s="121">
        <v>3.1</v>
      </c>
      <c r="I8" s="121">
        <v>4.0999999999999996</v>
      </c>
      <c r="J8" s="121">
        <v>1</v>
      </c>
      <c r="K8" s="236">
        <v>3.1</v>
      </c>
      <c r="L8" s="236">
        <v>4.0999999999999996</v>
      </c>
    </row>
    <row r="9" spans="2:14" ht="31.5" x14ac:dyDescent="0.25">
      <c r="B9" s="121" t="s">
        <v>318</v>
      </c>
      <c r="C9" s="123" t="s">
        <v>493</v>
      </c>
      <c r="D9" s="121">
        <v>4</v>
      </c>
      <c r="E9" s="121">
        <v>5.3</v>
      </c>
      <c r="F9" s="121">
        <v>6.7</v>
      </c>
      <c r="G9" s="121">
        <v>3</v>
      </c>
      <c r="H9" s="121">
        <v>5.7</v>
      </c>
      <c r="I9" s="121">
        <v>6.8</v>
      </c>
      <c r="J9" s="121">
        <v>3</v>
      </c>
      <c r="K9" s="236">
        <v>5.9</v>
      </c>
      <c r="L9" s="236">
        <v>6.9</v>
      </c>
    </row>
    <row r="10" spans="2:14" x14ac:dyDescent="0.25">
      <c r="B10" s="121" t="s">
        <v>319</v>
      </c>
      <c r="C10" s="122" t="s">
        <v>495</v>
      </c>
      <c r="D10" s="121">
        <v>10</v>
      </c>
      <c r="E10" s="121">
        <v>92.6</v>
      </c>
      <c r="F10" s="121">
        <v>89.7</v>
      </c>
      <c r="G10" s="121">
        <v>10</v>
      </c>
      <c r="H10" s="121">
        <v>91.2</v>
      </c>
      <c r="I10" s="121">
        <v>89.1</v>
      </c>
      <c r="J10" s="121">
        <v>10</v>
      </c>
      <c r="K10" s="236">
        <v>91</v>
      </c>
      <c r="L10" s="236">
        <v>89</v>
      </c>
    </row>
    <row r="11" spans="2:14" ht="21.75" customHeight="1" x14ac:dyDescent="0.25">
      <c r="B11" s="459" t="s">
        <v>18</v>
      </c>
      <c r="C11" s="459"/>
      <c r="D11" s="119">
        <f t="shared" ref="D11:L11" si="0">SUM(D8:D10)</f>
        <v>15</v>
      </c>
      <c r="E11" s="119">
        <f t="shared" si="0"/>
        <v>100</v>
      </c>
      <c r="F11" s="119">
        <f t="shared" si="0"/>
        <v>100</v>
      </c>
      <c r="G11" s="119">
        <f t="shared" si="0"/>
        <v>14</v>
      </c>
      <c r="H11" s="119">
        <f t="shared" si="0"/>
        <v>100</v>
      </c>
      <c r="I11" s="119">
        <f t="shared" si="0"/>
        <v>100</v>
      </c>
      <c r="J11" s="119">
        <f t="shared" si="0"/>
        <v>14</v>
      </c>
      <c r="K11" s="119">
        <f t="shared" si="0"/>
        <v>100</v>
      </c>
      <c r="L11" s="119">
        <f t="shared" si="0"/>
        <v>100</v>
      </c>
    </row>
  </sheetData>
  <mergeCells count="7">
    <mergeCell ref="B11:C11"/>
    <mergeCell ref="B4:L4"/>
    <mergeCell ref="B5:B6"/>
    <mergeCell ref="D5:F5"/>
    <mergeCell ref="G5:I5"/>
    <mergeCell ref="J5:L5"/>
    <mergeCell ref="C5:C6"/>
  </mergeCells>
  <pageMargins left="0.7" right="0.7" top="0.75" bottom="0.75" header="0.3" footer="0.3"/>
  <pageSetup orientation="portrait" r:id="rId1"/>
  <ignoredErrors>
    <ignoredError sqref="J11:L11 D11:I11" formulaRange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187E-B68F-4455-968D-0B566C8E2F70}">
  <dimension ref="B3:H12"/>
  <sheetViews>
    <sheetView workbookViewId="0">
      <selection activeCell="F19" sqref="F19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>
      <c r="B3" s="154"/>
      <c r="C3" s="154"/>
      <c r="D3" s="154"/>
      <c r="E3" s="154"/>
      <c r="F3" s="154"/>
      <c r="G3" s="154"/>
      <c r="H3" s="154"/>
    </row>
    <row r="4" spans="2:8" ht="24.95" customHeight="1" thickTop="1" x14ac:dyDescent="0.25">
      <c r="B4" s="478" t="s">
        <v>659</v>
      </c>
      <c r="C4" s="478"/>
      <c r="D4" s="478"/>
      <c r="E4" s="478"/>
      <c r="F4" s="478"/>
      <c r="G4" s="478"/>
      <c r="H4" s="478"/>
    </row>
    <row r="5" spans="2:8" ht="15.75" x14ac:dyDescent="0.25">
      <c r="B5" s="480" t="s">
        <v>133</v>
      </c>
      <c r="C5" s="459" t="s">
        <v>12</v>
      </c>
      <c r="D5" s="459" t="s">
        <v>592</v>
      </c>
      <c r="E5" s="459"/>
      <c r="F5" s="459" t="s">
        <v>607</v>
      </c>
      <c r="G5" s="459"/>
      <c r="H5" s="119" t="s">
        <v>1</v>
      </c>
    </row>
    <row r="6" spans="2:8" ht="15.75" x14ac:dyDescent="0.25">
      <c r="B6" s="480"/>
      <c r="C6" s="459"/>
      <c r="D6" s="119" t="s">
        <v>13</v>
      </c>
      <c r="E6" s="119" t="s">
        <v>26</v>
      </c>
      <c r="F6" s="119" t="s">
        <v>13</v>
      </c>
      <c r="G6" s="119" t="s">
        <v>26</v>
      </c>
      <c r="H6" s="119" t="s">
        <v>417</v>
      </c>
    </row>
    <row r="7" spans="2:8" x14ac:dyDescent="0.25">
      <c r="B7" s="120">
        <v>1</v>
      </c>
      <c r="C7" s="120">
        <v>2</v>
      </c>
      <c r="D7" s="120">
        <v>3</v>
      </c>
      <c r="E7" s="120">
        <v>4</v>
      </c>
      <c r="F7" s="120">
        <v>5</v>
      </c>
      <c r="G7" s="120">
        <v>6</v>
      </c>
      <c r="H7" s="120">
        <v>7</v>
      </c>
    </row>
    <row r="8" spans="2:8" ht="24" customHeight="1" x14ac:dyDescent="0.25">
      <c r="B8" s="121" t="s">
        <v>317</v>
      </c>
      <c r="C8" s="122" t="s">
        <v>14</v>
      </c>
      <c r="D8" s="121">
        <v>73</v>
      </c>
      <c r="E8" s="237">
        <f>D8/D12*100</f>
        <v>72.277227722772281</v>
      </c>
      <c r="F8" s="453">
        <v>72</v>
      </c>
      <c r="G8" s="237">
        <f>F8/F12*100</f>
        <v>73.469387755102048</v>
      </c>
      <c r="H8" s="254">
        <f>F8/D8*100</f>
        <v>98.630136986301366</v>
      </c>
    </row>
    <row r="9" spans="2:8" ht="15.75" x14ac:dyDescent="0.25">
      <c r="B9" s="121" t="s">
        <v>318</v>
      </c>
      <c r="C9" s="122" t="s">
        <v>15</v>
      </c>
      <c r="D9" s="121">
        <v>4</v>
      </c>
      <c r="E9" s="237">
        <f>D9/D12*100</f>
        <v>3.9603960396039604</v>
      </c>
      <c r="F9" s="453">
        <v>3</v>
      </c>
      <c r="G9" s="237">
        <f>F9/F12*100</f>
        <v>3.0612244897959182</v>
      </c>
      <c r="H9" s="254">
        <f>F9/D9*100</f>
        <v>75</v>
      </c>
    </row>
    <row r="10" spans="2:8" ht="19.5" customHeight="1" x14ac:dyDescent="0.25">
      <c r="B10" s="121" t="s">
        <v>319</v>
      </c>
      <c r="C10" s="122" t="s">
        <v>16</v>
      </c>
      <c r="D10" s="121">
        <v>18</v>
      </c>
      <c r="E10" s="237">
        <f>D10/D12*100</f>
        <v>17.82178217821782</v>
      </c>
      <c r="F10" s="453">
        <v>17</v>
      </c>
      <c r="G10" s="237">
        <f>F10/F12*100</f>
        <v>17.346938775510203</v>
      </c>
      <c r="H10" s="254">
        <f>F10/D10*100</f>
        <v>94.444444444444443</v>
      </c>
    </row>
    <row r="11" spans="2:8" ht="15.75" x14ac:dyDescent="0.25">
      <c r="B11" s="121" t="s">
        <v>320</v>
      </c>
      <c r="C11" s="122" t="s">
        <v>17</v>
      </c>
      <c r="D11" s="121">
        <v>6</v>
      </c>
      <c r="E11" s="237">
        <f>D11/D12*100</f>
        <v>5.9405940594059405</v>
      </c>
      <c r="F11" s="453">
        <v>6</v>
      </c>
      <c r="G11" s="237">
        <f>F11/F12*100</f>
        <v>6.1224489795918364</v>
      </c>
      <c r="H11" s="254">
        <f>F11/D11*100</f>
        <v>100</v>
      </c>
    </row>
    <row r="12" spans="2:8" ht="15.75" x14ac:dyDescent="0.25">
      <c r="B12" s="459" t="s">
        <v>18</v>
      </c>
      <c r="C12" s="459"/>
      <c r="D12" s="119">
        <f>SUM(D8:D11)</f>
        <v>101</v>
      </c>
      <c r="E12" s="119">
        <f>SUM(E8:E11)</f>
        <v>100</v>
      </c>
      <c r="F12" s="119">
        <f>SUM(F8:F11)</f>
        <v>98</v>
      </c>
      <c r="G12" s="119">
        <f>SUM(G8:G11)</f>
        <v>100</v>
      </c>
      <c r="H12" s="255">
        <f>F12/D12*100</f>
        <v>97.029702970297024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 F12" formulaRange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4782D-F5B8-479B-9B65-89A62E029125}">
  <dimension ref="B3:O19"/>
  <sheetViews>
    <sheetView topLeftCell="A10" workbookViewId="0">
      <selection activeCell="D22" sqref="D22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15" ht="16.5" thickBot="1" x14ac:dyDescent="0.3">
      <c r="B3" s="171"/>
      <c r="C3" s="113"/>
      <c r="D3" s="113"/>
      <c r="E3" s="113"/>
      <c r="F3" s="113"/>
      <c r="G3" s="488" t="s">
        <v>345</v>
      </c>
      <c r="H3" s="488"/>
    </row>
    <row r="4" spans="2:15" ht="24.95" customHeight="1" thickTop="1" x14ac:dyDescent="0.25">
      <c r="B4" s="478" t="s">
        <v>660</v>
      </c>
      <c r="C4" s="478"/>
      <c r="D4" s="478"/>
      <c r="E4" s="478"/>
      <c r="F4" s="478"/>
      <c r="G4" s="478"/>
      <c r="H4" s="478"/>
    </row>
    <row r="5" spans="2:15" ht="31.5" x14ac:dyDescent="0.25">
      <c r="B5" s="119" t="s">
        <v>133</v>
      </c>
      <c r="C5" s="119" t="s">
        <v>86</v>
      </c>
      <c r="D5" s="119" t="s">
        <v>255</v>
      </c>
      <c r="E5" s="119" t="s">
        <v>256</v>
      </c>
      <c r="F5" s="119" t="s">
        <v>257</v>
      </c>
      <c r="G5" s="119" t="s">
        <v>258</v>
      </c>
      <c r="H5" s="119" t="s">
        <v>26</v>
      </c>
    </row>
    <row r="6" spans="2:15" s="53" customFormat="1" ht="12.75" x14ac:dyDescent="0.2">
      <c r="B6" s="120">
        <v>1</v>
      </c>
      <c r="C6" s="120">
        <v>2</v>
      </c>
      <c r="D6" s="120">
        <v>3</v>
      </c>
      <c r="E6" s="120">
        <v>4</v>
      </c>
      <c r="F6" s="120">
        <v>5</v>
      </c>
      <c r="G6" s="120">
        <v>6</v>
      </c>
      <c r="H6" s="120">
        <v>7</v>
      </c>
    </row>
    <row r="7" spans="2:15" ht="15.75" x14ac:dyDescent="0.25">
      <c r="B7" s="192" t="s">
        <v>317</v>
      </c>
      <c r="C7" s="217" t="s">
        <v>254</v>
      </c>
      <c r="D7" s="192"/>
      <c r="E7" s="192"/>
      <c r="F7" s="192"/>
      <c r="G7" s="192"/>
      <c r="H7" s="192"/>
    </row>
    <row r="8" spans="2:15" ht="15.75" x14ac:dyDescent="0.25">
      <c r="B8" s="121" t="s">
        <v>88</v>
      </c>
      <c r="C8" s="122" t="s">
        <v>270</v>
      </c>
      <c r="D8" s="265">
        <v>50164</v>
      </c>
      <c r="E8" s="265">
        <v>103325</v>
      </c>
      <c r="F8" s="265">
        <v>1016</v>
      </c>
      <c r="G8" s="265">
        <f>D8+E8+F8</f>
        <v>154505</v>
      </c>
      <c r="H8" s="257">
        <f>G8/G13*100</f>
        <v>51.548403886190144</v>
      </c>
      <c r="J8" s="77"/>
      <c r="K8" s="77"/>
      <c r="L8" s="381"/>
      <c r="M8" s="381"/>
      <c r="N8" s="381"/>
      <c r="O8" s="381"/>
    </row>
    <row r="9" spans="2:15" ht="32.25" customHeight="1" x14ac:dyDescent="0.25">
      <c r="B9" s="121" t="s">
        <v>121</v>
      </c>
      <c r="C9" s="123" t="s">
        <v>401</v>
      </c>
      <c r="D9" s="265">
        <v>36799</v>
      </c>
      <c r="E9" s="265">
        <v>60902</v>
      </c>
      <c r="F9" s="265">
        <v>1012</v>
      </c>
      <c r="G9" s="265">
        <f>D9+E9+F9</f>
        <v>98713</v>
      </c>
      <c r="H9" s="257">
        <f>G9/G13*100</f>
        <v>32.93419366892649</v>
      </c>
      <c r="J9" s="77"/>
      <c r="K9" s="77"/>
      <c r="L9" s="381"/>
      <c r="M9" s="381"/>
      <c r="N9" s="381"/>
      <c r="O9" s="381"/>
    </row>
    <row r="10" spans="2:15" ht="15.75" x14ac:dyDescent="0.25">
      <c r="B10" s="121" t="s">
        <v>348</v>
      </c>
      <c r="C10" s="122" t="s">
        <v>400</v>
      </c>
      <c r="D10" s="265">
        <v>18790</v>
      </c>
      <c r="E10" s="265">
        <v>25963</v>
      </c>
      <c r="F10" s="265">
        <v>361</v>
      </c>
      <c r="G10" s="265">
        <f>D10+E10+F10</f>
        <v>45114</v>
      </c>
      <c r="H10" s="257">
        <f>G10/G13*100</f>
        <v>15.051646826455986</v>
      </c>
      <c r="J10" s="77"/>
      <c r="K10" s="77"/>
      <c r="L10" s="381"/>
      <c r="M10" s="381"/>
      <c r="N10" s="381"/>
      <c r="O10" s="381"/>
    </row>
    <row r="11" spans="2:15" ht="15.75" x14ac:dyDescent="0.25">
      <c r="B11" s="121" t="s">
        <v>349</v>
      </c>
      <c r="C11" s="122" t="s">
        <v>271</v>
      </c>
      <c r="D11" s="265">
        <v>165</v>
      </c>
      <c r="E11" s="265">
        <v>1195</v>
      </c>
      <c r="F11" s="265">
        <v>17</v>
      </c>
      <c r="G11" s="265">
        <f>D11+E11+F11</f>
        <v>1377</v>
      </c>
      <c r="H11" s="257">
        <f>G11/G13*100</f>
        <v>0.45941653766081247</v>
      </c>
      <c r="J11" s="77"/>
      <c r="K11" s="77"/>
      <c r="L11" s="381"/>
      <c r="M11" s="381"/>
      <c r="N11" s="381"/>
      <c r="O11" s="381"/>
    </row>
    <row r="12" spans="2:15" ht="15.75" x14ac:dyDescent="0.25">
      <c r="B12" s="121" t="s">
        <v>350</v>
      </c>
      <c r="C12" s="122" t="s">
        <v>75</v>
      </c>
      <c r="D12" s="265">
        <v>11</v>
      </c>
      <c r="E12" s="265">
        <v>8</v>
      </c>
      <c r="F12" s="265">
        <v>0</v>
      </c>
      <c r="G12" s="265">
        <f>D12+E12+F12</f>
        <v>19</v>
      </c>
      <c r="H12" s="257">
        <f>G12/G13*100</f>
        <v>6.3390807665616826E-3</v>
      </c>
      <c r="J12" s="77"/>
      <c r="K12" s="77"/>
      <c r="L12" s="381"/>
      <c r="M12" s="381"/>
      <c r="N12" s="381"/>
      <c r="O12" s="381"/>
    </row>
    <row r="13" spans="2:15" ht="15.75" x14ac:dyDescent="0.25">
      <c r="B13" s="459" t="s">
        <v>18</v>
      </c>
      <c r="C13" s="459"/>
      <c r="D13" s="276">
        <f>SUM(D8:D12)</f>
        <v>105929</v>
      </c>
      <c r="E13" s="276">
        <f>SUM(E8:E12)</f>
        <v>191393</v>
      </c>
      <c r="F13" s="276">
        <f>SUM(F8:F12)</f>
        <v>2406</v>
      </c>
      <c r="G13" s="276">
        <f>SUM(G8:G12)</f>
        <v>299728</v>
      </c>
      <c r="H13" s="260">
        <f>SUM(H8:H12)</f>
        <v>100</v>
      </c>
      <c r="J13" s="77"/>
      <c r="K13" s="77"/>
      <c r="L13" s="384"/>
      <c r="M13" s="384"/>
      <c r="N13" s="384"/>
      <c r="O13" s="384"/>
    </row>
    <row r="14" spans="2:15" ht="15.75" x14ac:dyDescent="0.25">
      <c r="B14" s="192" t="s">
        <v>318</v>
      </c>
      <c r="C14" s="217" t="s">
        <v>347</v>
      </c>
      <c r="D14" s="301"/>
      <c r="E14" s="301"/>
      <c r="F14" s="301"/>
      <c r="G14" s="301"/>
      <c r="H14" s="192"/>
      <c r="J14" s="77"/>
      <c r="K14" s="77"/>
      <c r="L14" s="402"/>
      <c r="M14" s="402"/>
      <c r="N14" s="402"/>
      <c r="O14" s="402"/>
    </row>
    <row r="15" spans="2:15" ht="15.75" x14ac:dyDescent="0.25">
      <c r="B15" s="121" t="s">
        <v>351</v>
      </c>
      <c r="C15" s="122" t="s">
        <v>155</v>
      </c>
      <c r="D15" s="265">
        <v>95373</v>
      </c>
      <c r="E15" s="265">
        <v>168455</v>
      </c>
      <c r="F15" s="265">
        <v>2090</v>
      </c>
      <c r="G15" s="265">
        <f>D15+E15+F15</f>
        <v>265918</v>
      </c>
      <c r="H15" s="257">
        <f>G15/G19*100</f>
        <v>88.719772593818391</v>
      </c>
      <c r="J15" s="77"/>
      <c r="K15" s="77"/>
      <c r="L15" s="381"/>
      <c r="M15" s="381"/>
      <c r="N15" s="381"/>
      <c r="O15" s="381"/>
    </row>
    <row r="16" spans="2:15" ht="15.75" x14ac:dyDescent="0.25">
      <c r="B16" s="121" t="s">
        <v>352</v>
      </c>
      <c r="C16" s="122" t="s">
        <v>259</v>
      </c>
      <c r="D16" s="265">
        <v>3758</v>
      </c>
      <c r="E16" s="265">
        <v>6965</v>
      </c>
      <c r="F16" s="265">
        <v>91</v>
      </c>
      <c r="G16" s="265">
        <f>D16+E16+F16</f>
        <v>10814</v>
      </c>
      <c r="H16" s="257">
        <f>G16/G19*100</f>
        <v>3.6079378636630541</v>
      </c>
      <c r="J16" s="77"/>
      <c r="K16" s="77"/>
      <c r="L16" s="381"/>
      <c r="M16" s="381"/>
      <c r="N16" s="381"/>
      <c r="O16" s="381"/>
    </row>
    <row r="17" spans="2:15" ht="15.75" x14ac:dyDescent="0.25">
      <c r="B17" s="121" t="s">
        <v>353</v>
      </c>
      <c r="C17" s="122" t="s">
        <v>260</v>
      </c>
      <c r="D17" s="265">
        <v>5914</v>
      </c>
      <c r="E17" s="265">
        <v>14423</v>
      </c>
      <c r="F17" s="265">
        <v>215</v>
      </c>
      <c r="G17" s="265">
        <f>D17+E17+F17</f>
        <v>20552</v>
      </c>
      <c r="H17" s="257">
        <f>G17/G19*100</f>
        <v>6.8568835744408263</v>
      </c>
      <c r="J17" s="77"/>
      <c r="K17" s="77"/>
      <c r="L17" s="381"/>
      <c r="M17" s="381"/>
      <c r="N17" s="381"/>
      <c r="O17" s="381"/>
    </row>
    <row r="18" spans="2:15" ht="15.75" x14ac:dyDescent="0.25">
      <c r="B18" s="121" t="s">
        <v>354</v>
      </c>
      <c r="C18" s="122" t="s">
        <v>261</v>
      </c>
      <c r="D18" s="265">
        <v>884</v>
      </c>
      <c r="E18" s="265">
        <v>1550</v>
      </c>
      <c r="F18" s="265">
        <v>10</v>
      </c>
      <c r="G18" s="265">
        <f>D18+E18+F18</f>
        <v>2444</v>
      </c>
      <c r="H18" s="257">
        <f>G18/G19*100</f>
        <v>0.81540596807772381</v>
      </c>
      <c r="J18" s="77"/>
      <c r="K18" s="77"/>
      <c r="L18" s="381"/>
      <c r="M18" s="381"/>
      <c r="N18" s="381"/>
      <c r="O18" s="381"/>
    </row>
    <row r="19" spans="2:15" ht="15.75" x14ac:dyDescent="0.25">
      <c r="B19" s="459" t="s">
        <v>18</v>
      </c>
      <c r="C19" s="459"/>
      <c r="D19" s="276">
        <f>SUM(D15:D18)</f>
        <v>105929</v>
      </c>
      <c r="E19" s="276">
        <f>SUM(E15:E18)</f>
        <v>191393</v>
      </c>
      <c r="F19" s="276">
        <f>SUM(F15:F18)</f>
        <v>2406</v>
      </c>
      <c r="G19" s="276">
        <f>SUM(G15:G18)</f>
        <v>299728</v>
      </c>
      <c r="H19" s="260">
        <f>SUM(H15:H18)</f>
        <v>100</v>
      </c>
      <c r="J19" s="77"/>
      <c r="K19" s="77"/>
      <c r="L19" s="384"/>
      <c r="M19" s="384"/>
      <c r="N19" s="384"/>
      <c r="O19" s="384"/>
    </row>
  </sheetData>
  <mergeCells count="4">
    <mergeCell ref="B13:C13"/>
    <mergeCell ref="B19:C19"/>
    <mergeCell ref="G3:H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7FA0F-FE92-42D1-AED2-4008ECED7EAC}">
  <dimension ref="B3:N11"/>
  <sheetViews>
    <sheetView workbookViewId="0">
      <selection activeCell="D14" sqref="D14"/>
    </sheetView>
  </sheetViews>
  <sheetFormatPr defaultRowHeight="15" x14ac:dyDescent="0.25"/>
  <cols>
    <col min="3" max="3" width="29" customWidth="1"/>
    <col min="4" max="4" width="15.140625" customWidth="1"/>
    <col min="5" max="5" width="19" customWidth="1"/>
    <col min="6" max="6" width="16.7109375" customWidth="1"/>
    <col min="7" max="7" width="15.85546875" customWidth="1"/>
    <col min="8" max="8" width="15.7109375" customWidth="1"/>
  </cols>
  <sheetData>
    <row r="3" spans="2:14" ht="16.5" thickBot="1" x14ac:dyDescent="0.3">
      <c r="B3" s="171"/>
      <c r="C3" s="313"/>
      <c r="D3" s="171"/>
      <c r="E3" s="171"/>
      <c r="F3" s="171"/>
      <c r="G3" s="171"/>
      <c r="H3" s="314" t="s">
        <v>345</v>
      </c>
      <c r="I3" s="4"/>
      <c r="J3" s="4"/>
      <c r="K3" s="4"/>
      <c r="L3" s="4"/>
      <c r="M3" s="4"/>
      <c r="N3" s="4"/>
    </row>
    <row r="4" spans="2:14" ht="24.95" customHeight="1" thickTop="1" x14ac:dyDescent="0.25">
      <c r="B4" s="478" t="s">
        <v>661</v>
      </c>
      <c r="C4" s="478"/>
      <c r="D4" s="478"/>
      <c r="E4" s="478"/>
      <c r="F4" s="478"/>
      <c r="G4" s="478"/>
      <c r="H4" s="478"/>
    </row>
    <row r="5" spans="2:14" ht="31.5" x14ac:dyDescent="0.25">
      <c r="B5" s="303" t="s">
        <v>133</v>
      </c>
      <c r="C5" s="304" t="s">
        <v>86</v>
      </c>
      <c r="D5" s="304" t="s">
        <v>591</v>
      </c>
      <c r="E5" s="303" t="s">
        <v>154</v>
      </c>
      <c r="F5" s="304" t="s">
        <v>601</v>
      </c>
      <c r="G5" s="303" t="s">
        <v>26</v>
      </c>
      <c r="H5" s="303" t="s">
        <v>481</v>
      </c>
    </row>
    <row r="6" spans="2:14" x14ac:dyDescent="0.25">
      <c r="B6" s="305">
        <v>1</v>
      </c>
      <c r="C6" s="306">
        <v>2</v>
      </c>
      <c r="D6" s="306">
        <v>3</v>
      </c>
      <c r="E6" s="306">
        <v>4</v>
      </c>
      <c r="F6" s="306">
        <v>5</v>
      </c>
      <c r="G6" s="306">
        <v>6</v>
      </c>
      <c r="H6" s="306">
        <v>7</v>
      </c>
    </row>
    <row r="7" spans="2:14" ht="15.75" x14ac:dyDescent="0.25">
      <c r="B7" s="307" t="s">
        <v>317</v>
      </c>
      <c r="C7" s="302" t="s">
        <v>262</v>
      </c>
      <c r="D7" s="308">
        <v>290647</v>
      </c>
      <c r="E7" s="309">
        <f>D7/D11*100</f>
        <v>77.767996660744487</v>
      </c>
      <c r="F7" s="308">
        <v>294430</v>
      </c>
      <c r="G7" s="309">
        <f>F7/F11*100</f>
        <v>75.32047592369463</v>
      </c>
      <c r="H7" s="310">
        <f>F7/D7*100</f>
        <v>101.30157889123232</v>
      </c>
    </row>
    <row r="8" spans="2:14" ht="15.75" x14ac:dyDescent="0.25">
      <c r="B8" s="307" t="s">
        <v>318</v>
      </c>
      <c r="C8" s="302" t="s">
        <v>263</v>
      </c>
      <c r="D8" s="308">
        <v>62702</v>
      </c>
      <c r="E8" s="309">
        <f>D8/D11*100</f>
        <v>16.777083288738577</v>
      </c>
      <c r="F8" s="308">
        <v>67277</v>
      </c>
      <c r="G8" s="309">
        <f>F8/F11*100</f>
        <v>17.210663514989651</v>
      </c>
      <c r="H8" s="310">
        <f>F8/D8*100</f>
        <v>107.29641797709802</v>
      </c>
    </row>
    <row r="9" spans="2:14" ht="15.75" x14ac:dyDescent="0.25">
      <c r="B9" s="307" t="s">
        <v>319</v>
      </c>
      <c r="C9" s="302" t="s">
        <v>264</v>
      </c>
      <c r="D9" s="308">
        <v>0</v>
      </c>
      <c r="E9" s="309">
        <f>D9/D11*100</f>
        <v>0</v>
      </c>
      <c r="F9" s="308">
        <v>0</v>
      </c>
      <c r="G9" s="309">
        <f>F9/F11*100</f>
        <v>0</v>
      </c>
      <c r="H9" s="310" t="s">
        <v>110</v>
      </c>
    </row>
    <row r="10" spans="2:14" ht="15.75" x14ac:dyDescent="0.25">
      <c r="B10" s="307" t="s">
        <v>320</v>
      </c>
      <c r="C10" s="302" t="s">
        <v>265</v>
      </c>
      <c r="D10" s="308">
        <v>20387</v>
      </c>
      <c r="E10" s="309">
        <f>D10/D11*100</f>
        <v>5.4549200505169431</v>
      </c>
      <c r="F10" s="308">
        <v>29196</v>
      </c>
      <c r="G10" s="309">
        <f>F10/F11*100</f>
        <v>7.4688605613157222</v>
      </c>
      <c r="H10" s="310">
        <f>F10/D10*100</f>
        <v>143.2089076372198</v>
      </c>
    </row>
    <row r="11" spans="2:14" ht="15.75" x14ac:dyDescent="0.25">
      <c r="B11" s="489" t="s">
        <v>18</v>
      </c>
      <c r="C11" s="489"/>
      <c r="D11" s="311">
        <f>SUM(D7:D10)</f>
        <v>373736</v>
      </c>
      <c r="E11" s="304">
        <f>SUM(E7:E10)</f>
        <v>100.00000000000001</v>
      </c>
      <c r="F11" s="311">
        <f>SUM(F7:F10)</f>
        <v>390903</v>
      </c>
      <c r="G11" s="304">
        <f>SUM(G7:G10)</f>
        <v>100</v>
      </c>
      <c r="H11" s="312">
        <f>F11/D11*100</f>
        <v>104.59334931609479</v>
      </c>
    </row>
  </sheetData>
  <mergeCells count="2">
    <mergeCell ref="B4:H4"/>
    <mergeCell ref="B11:C11"/>
  </mergeCells>
  <pageMargins left="0.7" right="0.7" top="0.75" bottom="0.75" header="0.3" footer="0.3"/>
  <pageSetup orientation="portrait" r:id="rId1"/>
  <ignoredErrors>
    <ignoredError sqref="F11 D11" formulaRange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D552-8FC7-46E3-AD2B-AF4EC6D2F800}">
  <dimension ref="B2:M22"/>
  <sheetViews>
    <sheetView workbookViewId="0">
      <selection activeCell="F16" sqref="F16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277"/>
      <c r="C3" s="317"/>
      <c r="D3" s="277"/>
      <c r="E3" s="277"/>
      <c r="F3" s="318"/>
      <c r="G3" s="277"/>
      <c r="H3" s="277"/>
      <c r="I3" s="277"/>
      <c r="J3" s="277"/>
      <c r="K3" s="277"/>
      <c r="L3" s="277"/>
      <c r="M3" s="234" t="s">
        <v>345</v>
      </c>
    </row>
    <row r="4" spans="2:13" ht="24.95" customHeight="1" thickTop="1" x14ac:dyDescent="0.25">
      <c r="B4" s="478" t="s">
        <v>662</v>
      </c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</row>
    <row r="5" spans="2:13" ht="15.75" x14ac:dyDescent="0.25">
      <c r="B5" s="490" t="s">
        <v>133</v>
      </c>
      <c r="C5" s="303"/>
      <c r="D5" s="490" t="s">
        <v>355</v>
      </c>
      <c r="E5" s="490" t="s">
        <v>356</v>
      </c>
      <c r="F5" s="490" t="s">
        <v>357</v>
      </c>
      <c r="G5" s="490" t="s">
        <v>358</v>
      </c>
      <c r="H5" s="490" t="s">
        <v>359</v>
      </c>
      <c r="I5" s="490" t="s">
        <v>360</v>
      </c>
      <c r="J5" s="490" t="s">
        <v>361</v>
      </c>
      <c r="K5" s="490"/>
      <c r="L5" s="490"/>
      <c r="M5" s="490"/>
    </row>
    <row r="6" spans="2:13" ht="63" x14ac:dyDescent="0.25">
      <c r="B6" s="490"/>
      <c r="C6" s="303" t="s">
        <v>362</v>
      </c>
      <c r="D6" s="490"/>
      <c r="E6" s="490"/>
      <c r="F6" s="490"/>
      <c r="G6" s="490"/>
      <c r="H6" s="490"/>
      <c r="I6" s="490"/>
      <c r="J6" s="303" t="s">
        <v>363</v>
      </c>
      <c r="K6" s="303" t="s">
        <v>365</v>
      </c>
      <c r="L6" s="303" t="s">
        <v>402</v>
      </c>
      <c r="M6" s="303" t="s">
        <v>364</v>
      </c>
    </row>
    <row r="7" spans="2:13" x14ac:dyDescent="0.25">
      <c r="B7" s="306">
        <v>1</v>
      </c>
      <c r="C7" s="305">
        <v>2</v>
      </c>
      <c r="D7" s="306">
        <v>3</v>
      </c>
      <c r="E7" s="306">
        <v>4</v>
      </c>
      <c r="F7" s="306">
        <v>5</v>
      </c>
      <c r="G7" s="306">
        <v>6</v>
      </c>
      <c r="H7" s="306">
        <v>7</v>
      </c>
      <c r="I7" s="306">
        <v>8</v>
      </c>
      <c r="J7" s="306" t="s">
        <v>584</v>
      </c>
      <c r="K7" s="306" t="s">
        <v>583</v>
      </c>
      <c r="L7" s="306">
        <v>11</v>
      </c>
      <c r="M7" s="306" t="s">
        <v>403</v>
      </c>
    </row>
    <row r="8" spans="2:13" ht="15.75" x14ac:dyDescent="0.25">
      <c r="B8" s="316" t="s">
        <v>317</v>
      </c>
      <c r="C8" s="307" t="s">
        <v>266</v>
      </c>
      <c r="D8" s="349">
        <v>5.0000000000000001E-3</v>
      </c>
      <c r="E8" s="349">
        <v>5.0000000000000001E-3</v>
      </c>
      <c r="F8" s="308">
        <v>296791</v>
      </c>
      <c r="G8" s="308">
        <v>1398</v>
      </c>
      <c r="H8" s="308">
        <v>47737</v>
      </c>
      <c r="I8" s="308">
        <v>623</v>
      </c>
      <c r="J8" s="308">
        <f>H8*D8</f>
        <v>238.685</v>
      </c>
      <c r="K8" s="308">
        <f>I8*E8</f>
        <v>3.1150000000000002</v>
      </c>
      <c r="L8" s="308">
        <v>4738</v>
      </c>
      <c r="M8" s="308">
        <f>J8+K8+L8</f>
        <v>4979.8</v>
      </c>
    </row>
    <row r="9" spans="2:13" ht="15.75" x14ac:dyDescent="0.25">
      <c r="B9" s="316" t="s">
        <v>318</v>
      </c>
      <c r="C9" s="307" t="s">
        <v>267</v>
      </c>
      <c r="D9" s="315">
        <v>0.1</v>
      </c>
      <c r="E9" s="315">
        <v>0.1</v>
      </c>
      <c r="F9" s="308">
        <v>651</v>
      </c>
      <c r="G9" s="308">
        <v>0</v>
      </c>
      <c r="H9" s="308">
        <v>198</v>
      </c>
      <c r="I9" s="308">
        <v>0</v>
      </c>
      <c r="J9" s="308">
        <f t="shared" ref="J9:K12" si="0">H9*D9</f>
        <v>19.8</v>
      </c>
      <c r="K9" s="308">
        <f t="shared" si="0"/>
        <v>0</v>
      </c>
      <c r="L9" s="308">
        <v>9</v>
      </c>
      <c r="M9" s="308">
        <f t="shared" ref="M9:M13" si="1">J9+K9+L9</f>
        <v>28.8</v>
      </c>
    </row>
    <row r="10" spans="2:13" ht="15.75" x14ac:dyDescent="0.25">
      <c r="B10" s="316" t="s">
        <v>319</v>
      </c>
      <c r="C10" s="307" t="s">
        <v>268</v>
      </c>
      <c r="D10" s="315">
        <v>0.5</v>
      </c>
      <c r="E10" s="315">
        <v>0.5</v>
      </c>
      <c r="F10" s="308">
        <v>799</v>
      </c>
      <c r="G10" s="308">
        <v>0</v>
      </c>
      <c r="H10" s="308">
        <v>368</v>
      </c>
      <c r="I10" s="308">
        <v>0</v>
      </c>
      <c r="J10" s="308">
        <f t="shared" si="0"/>
        <v>184</v>
      </c>
      <c r="K10" s="308">
        <f t="shared" si="0"/>
        <v>0</v>
      </c>
      <c r="L10" s="308">
        <v>32</v>
      </c>
      <c r="M10" s="308">
        <f t="shared" si="1"/>
        <v>216</v>
      </c>
    </row>
    <row r="11" spans="2:13" ht="15.75" x14ac:dyDescent="0.25">
      <c r="B11" s="316" t="s">
        <v>320</v>
      </c>
      <c r="C11" s="307" t="s">
        <v>250</v>
      </c>
      <c r="D11" s="315">
        <v>1</v>
      </c>
      <c r="E11" s="315">
        <v>0.75</v>
      </c>
      <c r="F11" s="308">
        <v>89</v>
      </c>
      <c r="G11" s="308">
        <v>0</v>
      </c>
      <c r="H11" s="308">
        <v>73</v>
      </c>
      <c r="I11" s="308">
        <v>0</v>
      </c>
      <c r="J11" s="308">
        <f t="shared" si="0"/>
        <v>73</v>
      </c>
      <c r="K11" s="308">
        <f t="shared" si="0"/>
        <v>0</v>
      </c>
      <c r="L11" s="308">
        <v>0</v>
      </c>
      <c r="M11" s="308">
        <f t="shared" si="1"/>
        <v>73</v>
      </c>
    </row>
    <row r="12" spans="2:13" ht="15.75" x14ac:dyDescent="0.25">
      <c r="B12" s="316" t="s">
        <v>321</v>
      </c>
      <c r="C12" s="307" t="s">
        <v>269</v>
      </c>
      <c r="D12" s="315">
        <v>1</v>
      </c>
      <c r="E12" s="315">
        <v>1</v>
      </c>
      <c r="F12" s="308">
        <v>0</v>
      </c>
      <c r="G12" s="308">
        <v>0</v>
      </c>
      <c r="H12" s="308">
        <v>0</v>
      </c>
      <c r="I12" s="308">
        <v>0</v>
      </c>
      <c r="J12" s="308">
        <f t="shared" si="0"/>
        <v>0</v>
      </c>
      <c r="K12" s="308">
        <f t="shared" si="0"/>
        <v>0</v>
      </c>
      <c r="L12" s="308">
        <v>0</v>
      </c>
      <c r="M12" s="308">
        <f t="shared" si="1"/>
        <v>0</v>
      </c>
    </row>
    <row r="13" spans="2:13" ht="15.75" x14ac:dyDescent="0.25">
      <c r="B13" s="490" t="s">
        <v>18</v>
      </c>
      <c r="C13" s="490"/>
      <c r="D13" s="490"/>
      <c r="E13" s="490"/>
      <c r="F13" s="311">
        <f t="shared" ref="F13:K13" si="2">SUM(F8:F12)</f>
        <v>298330</v>
      </c>
      <c r="G13" s="311">
        <f t="shared" si="2"/>
        <v>1398</v>
      </c>
      <c r="H13" s="311">
        <f t="shared" si="2"/>
        <v>48376</v>
      </c>
      <c r="I13" s="311">
        <f t="shared" si="2"/>
        <v>623</v>
      </c>
      <c r="J13" s="311">
        <f t="shared" si="2"/>
        <v>515.48500000000001</v>
      </c>
      <c r="K13" s="311">
        <f t="shared" si="2"/>
        <v>3.1150000000000002</v>
      </c>
      <c r="L13" s="311">
        <f>SUM(L8:L12)</f>
        <v>4779</v>
      </c>
      <c r="M13" s="311">
        <f t="shared" si="1"/>
        <v>5297.6</v>
      </c>
    </row>
    <row r="16" spans="2:13" x14ac:dyDescent="0.25">
      <c r="F16" s="19"/>
      <c r="G16" s="19"/>
      <c r="H16" s="19"/>
      <c r="I16" s="77"/>
      <c r="J16" s="77"/>
      <c r="K16" s="77"/>
      <c r="L16" s="77"/>
      <c r="M16" s="19"/>
    </row>
    <row r="17" spans="6:13" ht="15.75" x14ac:dyDescent="0.25">
      <c r="F17" s="403"/>
      <c r="G17" s="61"/>
      <c r="H17" s="61"/>
      <c r="I17" s="61"/>
      <c r="J17" s="61"/>
      <c r="K17" s="61"/>
      <c r="L17" s="61"/>
      <c r="M17" s="61"/>
    </row>
    <row r="18" spans="6:13" ht="15.75" x14ac:dyDescent="0.25">
      <c r="F18" s="403"/>
      <c r="G18" s="61"/>
      <c r="H18" s="61"/>
      <c r="I18" s="61"/>
      <c r="J18" s="61"/>
      <c r="K18" s="61"/>
      <c r="L18" s="61"/>
      <c r="M18" s="61"/>
    </row>
    <row r="19" spans="6:13" ht="15.75" x14ac:dyDescent="0.25">
      <c r="F19" s="403"/>
      <c r="G19" s="61"/>
      <c r="H19" s="61"/>
      <c r="I19" s="61"/>
      <c r="J19" s="61"/>
      <c r="K19" s="61"/>
      <c r="L19" s="61"/>
      <c r="M19" s="61"/>
    </row>
    <row r="20" spans="6:13" ht="15.75" x14ac:dyDescent="0.25">
      <c r="F20" s="403"/>
      <c r="G20" s="61"/>
      <c r="H20" s="61"/>
      <c r="I20" s="61"/>
      <c r="J20" s="61"/>
      <c r="K20" s="61"/>
      <c r="L20" s="61"/>
      <c r="M20" s="61"/>
    </row>
    <row r="21" spans="6:13" ht="15.75" x14ac:dyDescent="0.25">
      <c r="F21" s="403"/>
      <c r="G21" s="20"/>
      <c r="H21" s="20"/>
      <c r="I21" s="61"/>
      <c r="J21" s="20"/>
      <c r="K21" s="61"/>
      <c r="L21" s="20"/>
      <c r="M21" s="20"/>
    </row>
    <row r="22" spans="6:13" ht="15.75" x14ac:dyDescent="0.25">
      <c r="F22" s="404"/>
      <c r="G22" s="61"/>
      <c r="H22" s="61"/>
      <c r="I22" s="61"/>
      <c r="J22" s="61"/>
      <c r="K22" s="61"/>
      <c r="L22" s="61"/>
      <c r="M22" s="61"/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 L13" formulaRange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87773-712C-4878-86E4-07C8FB82891F}">
  <dimension ref="B3:L10"/>
  <sheetViews>
    <sheetView workbookViewId="0">
      <selection activeCell="E21" sqref="E21"/>
    </sheetView>
  </sheetViews>
  <sheetFormatPr defaultRowHeight="15" x14ac:dyDescent="0.25"/>
  <cols>
    <col min="2" max="2" width="6.85546875" customWidth="1"/>
    <col min="3" max="3" width="16.42578125" customWidth="1"/>
    <col min="4" max="4" width="17.7109375" customWidth="1"/>
    <col min="5" max="5" width="13.5703125" customWidth="1"/>
    <col min="6" max="6" width="17.42578125" customWidth="1"/>
    <col min="7" max="7" width="13.7109375" customWidth="1"/>
  </cols>
  <sheetData>
    <row r="3" spans="2:12" ht="16.5" thickBot="1" x14ac:dyDescent="0.3">
      <c r="B3" s="350"/>
      <c r="C3" s="350"/>
      <c r="D3" s="350"/>
      <c r="E3" s="350"/>
      <c r="F3" s="350"/>
      <c r="G3" s="234" t="s">
        <v>345</v>
      </c>
    </row>
    <row r="4" spans="2:12" ht="24.95" customHeight="1" thickTop="1" x14ac:dyDescent="0.25">
      <c r="B4" s="465" t="s">
        <v>663</v>
      </c>
      <c r="C4" s="465"/>
      <c r="D4" s="465"/>
      <c r="E4" s="465"/>
      <c r="F4" s="465"/>
      <c r="G4" s="465"/>
    </row>
    <row r="5" spans="2:12" ht="15.75" x14ac:dyDescent="0.25">
      <c r="B5" s="470" t="s">
        <v>133</v>
      </c>
      <c r="C5" s="463" t="s">
        <v>146</v>
      </c>
      <c r="D5" s="463" t="s">
        <v>634</v>
      </c>
      <c r="E5" s="463"/>
      <c r="F5" s="463" t="s">
        <v>635</v>
      </c>
      <c r="G5" s="463"/>
    </row>
    <row r="6" spans="2:12" ht="31.5" x14ac:dyDescent="0.25">
      <c r="B6" s="470"/>
      <c r="C6" s="463"/>
      <c r="D6" s="343" t="s">
        <v>156</v>
      </c>
      <c r="E6" s="343" t="s">
        <v>585</v>
      </c>
      <c r="F6" s="343" t="s">
        <v>158</v>
      </c>
      <c r="G6" s="343" t="s">
        <v>586</v>
      </c>
    </row>
    <row r="7" spans="2:12" x14ac:dyDescent="0.25">
      <c r="B7" s="125">
        <v>1</v>
      </c>
      <c r="C7" s="126">
        <v>2</v>
      </c>
      <c r="D7" s="126">
        <v>3</v>
      </c>
      <c r="E7" s="126">
        <v>4</v>
      </c>
      <c r="F7" s="126">
        <v>5</v>
      </c>
      <c r="G7" s="126">
        <v>6</v>
      </c>
    </row>
    <row r="8" spans="2:12" ht="15.75" x14ac:dyDescent="0.25">
      <c r="B8" s="216" t="s">
        <v>317</v>
      </c>
      <c r="C8" s="139" t="s">
        <v>162</v>
      </c>
      <c r="D8" s="129">
        <v>1628</v>
      </c>
      <c r="E8" s="141">
        <v>3</v>
      </c>
      <c r="F8" s="129">
        <v>2475</v>
      </c>
      <c r="G8" s="141">
        <v>3</v>
      </c>
      <c r="I8" s="405"/>
      <c r="J8" s="406"/>
      <c r="K8" s="405"/>
      <c r="L8" s="406"/>
    </row>
    <row r="9" spans="2:12" ht="15.75" x14ac:dyDescent="0.25">
      <c r="B9" s="216" t="s">
        <v>318</v>
      </c>
      <c r="C9" s="139" t="s">
        <v>161</v>
      </c>
      <c r="D9" s="129">
        <v>356</v>
      </c>
      <c r="E9" s="141">
        <v>1</v>
      </c>
      <c r="F9" s="129">
        <v>119</v>
      </c>
      <c r="G9" s="141">
        <v>1</v>
      </c>
      <c r="I9" s="405"/>
      <c r="J9" s="406"/>
      <c r="K9" s="405"/>
      <c r="L9" s="406"/>
    </row>
    <row r="10" spans="2:12" ht="15.75" x14ac:dyDescent="0.25">
      <c r="B10" s="463" t="s">
        <v>18</v>
      </c>
      <c r="C10" s="463"/>
      <c r="D10" s="344">
        <f>D8-D9</f>
        <v>1272</v>
      </c>
      <c r="E10" s="343">
        <f>E8+E9</f>
        <v>4</v>
      </c>
      <c r="F10" s="344">
        <f>F8-F9</f>
        <v>2356</v>
      </c>
      <c r="G10" s="343">
        <f t="shared" ref="G10" si="0">G8+G9</f>
        <v>4</v>
      </c>
      <c r="I10" s="407"/>
      <c r="J10" s="408"/>
      <c r="K10" s="407"/>
      <c r="L10" s="408"/>
    </row>
  </sheetData>
  <mergeCells count="6">
    <mergeCell ref="B10:C10"/>
    <mergeCell ref="B4:G4"/>
    <mergeCell ref="B5:B6"/>
    <mergeCell ref="C5:C6"/>
    <mergeCell ref="D5:E5"/>
    <mergeCell ref="F5:G5"/>
  </mergeCells>
  <pageMargins left="0.7" right="0.7" top="0.75" bottom="0.75" header="0.3" footer="0.3"/>
  <ignoredErrors>
    <ignoredError sqref="E10:F10" formula="1"/>
  </ignoredErrors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19F3-4C64-4B35-8B2F-E82EC5D9E6BE}">
  <dimension ref="B3:K20"/>
  <sheetViews>
    <sheetView workbookViewId="0">
      <selection activeCell="D22" sqref="D22"/>
    </sheetView>
  </sheetViews>
  <sheetFormatPr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3" spans="2:11" ht="16.5" thickBot="1" x14ac:dyDescent="0.3">
      <c r="B3" s="277"/>
      <c r="C3" s="277"/>
      <c r="D3" s="277"/>
      <c r="E3" s="277"/>
      <c r="F3" s="277"/>
      <c r="G3" s="277"/>
      <c r="H3" s="234" t="s">
        <v>346</v>
      </c>
      <c r="K3" s="44"/>
    </row>
    <row r="4" spans="2:11" ht="24.95" customHeight="1" thickTop="1" x14ac:dyDescent="0.25">
      <c r="B4" s="478" t="s">
        <v>664</v>
      </c>
      <c r="C4" s="478"/>
      <c r="D4" s="478"/>
      <c r="E4" s="478"/>
      <c r="F4" s="478"/>
      <c r="G4" s="478"/>
      <c r="H4" s="478"/>
    </row>
    <row r="5" spans="2:11" x14ac:dyDescent="0.25">
      <c r="B5" s="490" t="s">
        <v>133</v>
      </c>
      <c r="C5" s="490" t="s">
        <v>164</v>
      </c>
      <c r="D5" s="489" t="s">
        <v>634</v>
      </c>
      <c r="E5" s="489"/>
      <c r="F5" s="489" t="s">
        <v>635</v>
      </c>
      <c r="G5" s="489"/>
      <c r="H5" s="304" t="s">
        <v>1</v>
      </c>
    </row>
    <row r="6" spans="2:11" x14ac:dyDescent="0.25">
      <c r="B6" s="490"/>
      <c r="C6" s="490"/>
      <c r="D6" s="304" t="s">
        <v>2</v>
      </c>
      <c r="E6" s="303" t="s">
        <v>26</v>
      </c>
      <c r="F6" s="304" t="s">
        <v>2</v>
      </c>
      <c r="G6" s="303" t="s">
        <v>26</v>
      </c>
      <c r="H6" s="304" t="s">
        <v>417</v>
      </c>
    </row>
    <row r="7" spans="2:11" x14ac:dyDescent="0.25">
      <c r="B7" s="305">
        <v>1</v>
      </c>
      <c r="C7" s="306">
        <v>2</v>
      </c>
      <c r="D7" s="306">
        <v>3</v>
      </c>
      <c r="E7" s="306">
        <v>4</v>
      </c>
      <c r="F7" s="306">
        <v>5</v>
      </c>
      <c r="G7" s="306">
        <v>6</v>
      </c>
      <c r="H7" s="306">
        <v>7</v>
      </c>
    </row>
    <row r="8" spans="2:11" x14ac:dyDescent="0.25">
      <c r="B8" s="321" t="s">
        <v>317</v>
      </c>
      <c r="C8" s="319" t="s">
        <v>366</v>
      </c>
      <c r="D8" s="320"/>
      <c r="E8" s="302"/>
      <c r="F8" s="302"/>
      <c r="G8" s="302"/>
      <c r="H8" s="322"/>
    </row>
    <row r="9" spans="2:11" x14ac:dyDescent="0.25">
      <c r="B9" s="323" t="s">
        <v>88</v>
      </c>
      <c r="C9" s="302" t="s">
        <v>272</v>
      </c>
      <c r="D9" s="308">
        <v>18</v>
      </c>
      <c r="E9" s="309">
        <f>D9/D19*100</f>
        <v>0.21505376344086022</v>
      </c>
      <c r="F9" s="308">
        <v>23</v>
      </c>
      <c r="G9" s="309">
        <f>F9/F19*100</f>
        <v>0.23414435508500456</v>
      </c>
      <c r="H9" s="310">
        <f>F9/D9*100</f>
        <v>127.77777777777777</v>
      </c>
      <c r="J9" s="62"/>
      <c r="K9" s="403"/>
    </row>
    <row r="10" spans="2:11" x14ac:dyDescent="0.25">
      <c r="B10" s="323" t="s">
        <v>121</v>
      </c>
      <c r="C10" s="302" t="s">
        <v>273</v>
      </c>
      <c r="D10" s="308">
        <v>2772</v>
      </c>
      <c r="E10" s="309">
        <f>D10/D19*100</f>
        <v>33.118279569892472</v>
      </c>
      <c r="F10" s="308">
        <v>3008</v>
      </c>
      <c r="G10" s="309">
        <f>F10/F19*100</f>
        <v>30.62200956937799</v>
      </c>
      <c r="H10" s="310">
        <f>F10/D10*100</f>
        <v>108.51370851370852</v>
      </c>
      <c r="J10" s="62"/>
      <c r="K10" s="403"/>
    </row>
    <row r="11" spans="2:11" x14ac:dyDescent="0.25">
      <c r="B11" s="323" t="s">
        <v>348</v>
      </c>
      <c r="C11" s="302" t="s">
        <v>274</v>
      </c>
      <c r="D11" s="308">
        <v>426</v>
      </c>
      <c r="E11" s="309">
        <f>D11/D19*100</f>
        <v>5.0896057347670247</v>
      </c>
      <c r="F11" s="308">
        <v>474</v>
      </c>
      <c r="G11" s="309">
        <f>F11/F19*100</f>
        <v>4.8254097526213986</v>
      </c>
      <c r="H11" s="310">
        <f>F11/D11*100</f>
        <v>111.26760563380283</v>
      </c>
      <c r="J11" s="62"/>
      <c r="K11" s="403"/>
    </row>
    <row r="12" spans="2:11" x14ac:dyDescent="0.25">
      <c r="B12" s="489" t="s">
        <v>482</v>
      </c>
      <c r="C12" s="489"/>
      <c r="D12" s="311">
        <f>SUM(D9:D11)</f>
        <v>3216</v>
      </c>
      <c r="E12" s="324">
        <f>D12/D19*100</f>
        <v>38.422939068100362</v>
      </c>
      <c r="F12" s="311">
        <f>SUM(F9:F11)</f>
        <v>3505</v>
      </c>
      <c r="G12" s="324">
        <f>F12/F19*100</f>
        <v>35.681563677084391</v>
      </c>
      <c r="H12" s="312">
        <f>F12/D12*100</f>
        <v>108.9863184079602</v>
      </c>
      <c r="J12" s="62"/>
      <c r="K12" s="404"/>
    </row>
    <row r="13" spans="2:11" x14ac:dyDescent="0.25">
      <c r="B13" s="321" t="s">
        <v>318</v>
      </c>
      <c r="C13" s="319" t="s">
        <v>367</v>
      </c>
      <c r="D13" s="320"/>
      <c r="E13" s="309"/>
      <c r="F13" s="320"/>
      <c r="G13" s="309"/>
      <c r="H13" s="310"/>
      <c r="J13" s="62"/>
      <c r="K13" s="410"/>
    </row>
    <row r="14" spans="2:11" x14ac:dyDescent="0.25">
      <c r="B14" s="307" t="s">
        <v>351</v>
      </c>
      <c r="C14" s="302" t="s">
        <v>275</v>
      </c>
      <c r="D14" s="308">
        <v>4625</v>
      </c>
      <c r="E14" s="309">
        <f>D14/D19*100</f>
        <v>55.256869772998805</v>
      </c>
      <c r="F14" s="308">
        <v>5258</v>
      </c>
      <c r="G14" s="309">
        <f>F14/F19*100</f>
        <v>53.527435610302355</v>
      </c>
      <c r="H14" s="310">
        <f t="shared" ref="H14:H19" si="0">F14/D14*100</f>
        <v>113.68648648648649</v>
      </c>
      <c r="J14" s="62"/>
      <c r="K14" s="403"/>
    </row>
    <row r="15" spans="2:11" x14ac:dyDescent="0.25">
      <c r="B15" s="307" t="s">
        <v>352</v>
      </c>
      <c r="C15" s="302" t="s">
        <v>276</v>
      </c>
      <c r="D15" s="320">
        <v>0</v>
      </c>
      <c r="E15" s="309">
        <f>D15/D19*100</f>
        <v>0</v>
      </c>
      <c r="F15" s="320">
        <v>0</v>
      </c>
      <c r="G15" s="309">
        <f>F15/F19*100</f>
        <v>0</v>
      </c>
      <c r="H15" s="310" t="s">
        <v>110</v>
      </c>
      <c r="J15" s="62"/>
      <c r="K15" s="410"/>
    </row>
    <row r="16" spans="2:11" x14ac:dyDescent="0.25">
      <c r="B16" s="307" t="s">
        <v>353</v>
      </c>
      <c r="C16" s="302" t="s">
        <v>277</v>
      </c>
      <c r="D16" s="308">
        <v>529</v>
      </c>
      <c r="E16" s="309">
        <f>D16/D19*100</f>
        <v>6.3201911589008368</v>
      </c>
      <c r="F16" s="308">
        <v>959</v>
      </c>
      <c r="G16" s="309">
        <f>F16/F19*100+0.1</f>
        <v>9.862801588109539</v>
      </c>
      <c r="H16" s="310">
        <f t="shared" si="0"/>
        <v>181.28544423440454</v>
      </c>
      <c r="J16" s="62"/>
      <c r="K16" s="403"/>
    </row>
    <row r="17" spans="2:11" x14ac:dyDescent="0.25">
      <c r="B17" s="489" t="s">
        <v>483</v>
      </c>
      <c r="C17" s="489"/>
      <c r="D17" s="311">
        <f>SUM(D14:D16)</f>
        <v>5154</v>
      </c>
      <c r="E17" s="324">
        <f>D17/D19*100</f>
        <v>61.577060931899638</v>
      </c>
      <c r="F17" s="311">
        <f>SUM(F14:F16)</f>
        <v>6217</v>
      </c>
      <c r="G17" s="324">
        <f>F17/F19*100</f>
        <v>63.290237198411894</v>
      </c>
      <c r="H17" s="312">
        <f t="shared" si="0"/>
        <v>120.62475746992627</v>
      </c>
      <c r="J17" s="62"/>
      <c r="K17" s="404"/>
    </row>
    <row r="18" spans="2:11" x14ac:dyDescent="0.25">
      <c r="B18" s="321" t="s">
        <v>319</v>
      </c>
      <c r="C18" s="319" t="s">
        <v>368</v>
      </c>
      <c r="D18" s="325">
        <v>0</v>
      </c>
      <c r="E18" s="326">
        <f>D18/D19*100</f>
        <v>0</v>
      </c>
      <c r="F18" s="325">
        <v>101</v>
      </c>
      <c r="G18" s="326">
        <f>F18/F19*100</f>
        <v>1.0281991245037159</v>
      </c>
      <c r="H18" s="310" t="s">
        <v>110</v>
      </c>
      <c r="J18" s="62"/>
      <c r="K18" s="411"/>
    </row>
    <row r="19" spans="2:11" x14ac:dyDescent="0.25">
      <c r="B19" s="489" t="s">
        <v>369</v>
      </c>
      <c r="C19" s="489"/>
      <c r="D19" s="311">
        <f>D12+D17+D18</f>
        <v>8370</v>
      </c>
      <c r="E19" s="312">
        <f>E12+E17+E18</f>
        <v>100</v>
      </c>
      <c r="F19" s="311">
        <f>F12+F17+F18</f>
        <v>9823</v>
      </c>
      <c r="G19" s="312">
        <f>G12+G17+G18</f>
        <v>100</v>
      </c>
      <c r="H19" s="312">
        <f t="shared" si="0"/>
        <v>117.35961768219833</v>
      </c>
      <c r="J19" s="62"/>
      <c r="K19" s="404"/>
    </row>
    <row r="20" spans="2:11" x14ac:dyDescent="0.25">
      <c r="K20" s="24"/>
    </row>
  </sheetData>
  <mergeCells count="8">
    <mergeCell ref="B12:C12"/>
    <mergeCell ref="B17:C17"/>
    <mergeCell ref="B19:C19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E17:F17" formula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74EF-934F-4FF1-A481-8DC1BE1019C4}">
  <dimension ref="B3:L34"/>
  <sheetViews>
    <sheetView workbookViewId="0">
      <selection activeCell="H31" sqref="H31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9.7109375" customWidth="1"/>
  </cols>
  <sheetData>
    <row r="3" spans="2:12" ht="16.5" thickBot="1" x14ac:dyDescent="0.3">
      <c r="B3" s="171"/>
      <c r="C3" s="171"/>
      <c r="D3" s="171"/>
      <c r="E3" s="171"/>
      <c r="F3" s="171"/>
      <c r="G3" s="171"/>
      <c r="H3" s="197" t="s">
        <v>346</v>
      </c>
      <c r="J3" s="45"/>
    </row>
    <row r="4" spans="2:12" ht="24.95" customHeight="1" thickTop="1" x14ac:dyDescent="0.25">
      <c r="B4" s="478" t="s">
        <v>665</v>
      </c>
      <c r="C4" s="478"/>
      <c r="D4" s="478"/>
      <c r="E4" s="478"/>
      <c r="F4" s="478"/>
      <c r="G4" s="478"/>
      <c r="H4" s="478"/>
    </row>
    <row r="5" spans="2:12" ht="15.75" x14ac:dyDescent="0.25">
      <c r="B5" s="459" t="s">
        <v>133</v>
      </c>
      <c r="C5" s="459" t="s">
        <v>171</v>
      </c>
      <c r="D5" s="461" t="s">
        <v>634</v>
      </c>
      <c r="E5" s="461"/>
      <c r="F5" s="461" t="s">
        <v>666</v>
      </c>
      <c r="G5" s="461"/>
      <c r="H5" s="294" t="s">
        <v>370</v>
      </c>
    </row>
    <row r="6" spans="2:12" ht="15.75" x14ac:dyDescent="0.25">
      <c r="B6" s="459"/>
      <c r="C6" s="459"/>
      <c r="D6" s="227" t="s">
        <v>2</v>
      </c>
      <c r="E6" s="119" t="s">
        <v>26</v>
      </c>
      <c r="F6" s="227" t="s">
        <v>2</v>
      </c>
      <c r="G6" s="119" t="s">
        <v>26</v>
      </c>
      <c r="H6" s="227" t="s">
        <v>417</v>
      </c>
    </row>
    <row r="7" spans="2:12" x14ac:dyDescent="0.25">
      <c r="B7" s="120">
        <v>1</v>
      </c>
      <c r="C7" s="145">
        <v>2</v>
      </c>
      <c r="D7" s="145">
        <v>3</v>
      </c>
      <c r="E7" s="145">
        <v>4</v>
      </c>
      <c r="F7" s="145">
        <v>5</v>
      </c>
      <c r="G7" s="145">
        <v>6</v>
      </c>
      <c r="H7" s="145">
        <v>7</v>
      </c>
    </row>
    <row r="8" spans="2:12" ht="15.75" x14ac:dyDescent="0.25">
      <c r="B8" s="192" t="s">
        <v>317</v>
      </c>
      <c r="C8" s="486" t="s">
        <v>568</v>
      </c>
      <c r="D8" s="486"/>
      <c r="E8" s="486"/>
      <c r="F8" s="491"/>
      <c r="G8" s="491"/>
      <c r="H8" s="491"/>
    </row>
    <row r="9" spans="2:12" ht="15.75" x14ac:dyDescent="0.25">
      <c r="B9" s="121" t="s">
        <v>88</v>
      </c>
      <c r="C9" s="271" t="s">
        <v>278</v>
      </c>
      <c r="D9" s="265">
        <v>984</v>
      </c>
      <c r="E9" s="257">
        <f>D9/D20*100</f>
        <v>13.86306001690617</v>
      </c>
      <c r="F9" s="265">
        <v>1098</v>
      </c>
      <c r="G9" s="257">
        <f>F9/F20*100</f>
        <v>14.704700683005223</v>
      </c>
      <c r="H9" s="274">
        <f>F9/D9*100</f>
        <v>111.58536585365854</v>
      </c>
      <c r="J9" s="19"/>
      <c r="K9" s="381"/>
      <c r="L9" s="19"/>
    </row>
    <row r="10" spans="2:12" ht="15.75" x14ac:dyDescent="0.25">
      <c r="B10" s="121" t="s">
        <v>121</v>
      </c>
      <c r="C10" s="271" t="s">
        <v>279</v>
      </c>
      <c r="D10" s="267">
        <v>20</v>
      </c>
      <c r="E10" s="257">
        <f>D10/D20*100</f>
        <v>0.28176951253874327</v>
      </c>
      <c r="F10" s="267">
        <v>29</v>
      </c>
      <c r="G10" s="257">
        <f>F10/F20*100</f>
        <v>0.38837551895004685</v>
      </c>
      <c r="H10" s="274">
        <f>F10/D10*100</f>
        <v>145</v>
      </c>
      <c r="J10" s="77"/>
      <c r="K10" s="382"/>
      <c r="L10" s="77"/>
    </row>
    <row r="11" spans="2:12" ht="15.75" x14ac:dyDescent="0.25">
      <c r="B11" s="121" t="s">
        <v>348</v>
      </c>
      <c r="C11" s="271" t="s">
        <v>280</v>
      </c>
      <c r="D11" s="267">
        <v>0</v>
      </c>
      <c r="E11" s="257">
        <f>D11/D20*100</f>
        <v>0</v>
      </c>
      <c r="F11" s="267">
        <v>1</v>
      </c>
      <c r="G11" s="257">
        <f>F11/F20*100</f>
        <v>1.3392259274139548E-2</v>
      </c>
      <c r="H11" s="274" t="s">
        <v>110</v>
      </c>
      <c r="J11" s="77"/>
      <c r="K11" s="382"/>
      <c r="L11" s="77"/>
    </row>
    <row r="12" spans="2:12" ht="15.75" x14ac:dyDescent="0.25">
      <c r="B12" s="461" t="s">
        <v>478</v>
      </c>
      <c r="C12" s="461"/>
      <c r="D12" s="276">
        <f>SUM(D9:D11)</f>
        <v>1004</v>
      </c>
      <c r="E12" s="214">
        <f>D12/D20*100</f>
        <v>14.144829529444912</v>
      </c>
      <c r="F12" s="276">
        <f>SUM(F9:F11)</f>
        <v>1128</v>
      </c>
      <c r="G12" s="214">
        <f>F12/F20*100</f>
        <v>15.106468461229408</v>
      </c>
      <c r="H12" s="260">
        <f>F12/D12*100</f>
        <v>112.35059760956175</v>
      </c>
      <c r="J12" s="19"/>
      <c r="K12" s="384"/>
      <c r="L12" s="19"/>
    </row>
    <row r="13" spans="2:12" ht="15.75" x14ac:dyDescent="0.25">
      <c r="B13" s="192" t="s">
        <v>318</v>
      </c>
      <c r="C13" s="291" t="s">
        <v>253</v>
      </c>
      <c r="D13" s="267"/>
      <c r="E13" s="257"/>
      <c r="F13" s="267"/>
      <c r="G13" s="257"/>
      <c r="H13" s="274"/>
      <c r="J13" s="77"/>
      <c r="K13" s="382"/>
      <c r="L13" s="77"/>
    </row>
    <row r="14" spans="2:12" ht="15.75" x14ac:dyDescent="0.25">
      <c r="B14" s="121" t="s">
        <v>351</v>
      </c>
      <c r="C14" s="271" t="s">
        <v>172</v>
      </c>
      <c r="D14" s="265">
        <v>1129</v>
      </c>
      <c r="E14" s="257">
        <f>D14/D20*100</f>
        <v>15.90588898281206</v>
      </c>
      <c r="F14" s="265">
        <v>1190</v>
      </c>
      <c r="G14" s="257">
        <f>F14/F20*100</f>
        <v>15.936788536226063</v>
      </c>
      <c r="H14" s="274">
        <f t="shared" ref="H14:H18" si="0">F14/D14*100</f>
        <v>105.4030115146147</v>
      </c>
      <c r="J14" s="19"/>
      <c r="K14" s="381"/>
      <c r="L14" s="19"/>
    </row>
    <row r="15" spans="2:12" ht="15.75" x14ac:dyDescent="0.25">
      <c r="B15" s="121" t="s">
        <v>352</v>
      </c>
      <c r="C15" s="271" t="s">
        <v>281</v>
      </c>
      <c r="D15" s="265">
        <v>3012</v>
      </c>
      <c r="E15" s="257">
        <f>D15/D20*100</f>
        <v>42.434488588334737</v>
      </c>
      <c r="F15" s="265">
        <v>3253</v>
      </c>
      <c r="G15" s="257">
        <f>F15/F20*100</f>
        <v>43.565019418775947</v>
      </c>
      <c r="H15" s="274">
        <f t="shared" si="0"/>
        <v>108.00132802124833</v>
      </c>
      <c r="J15" s="19"/>
      <c r="K15" s="381"/>
      <c r="L15" s="19"/>
    </row>
    <row r="16" spans="2:12" ht="15.75" x14ac:dyDescent="0.25">
      <c r="B16" s="121" t="s">
        <v>353</v>
      </c>
      <c r="C16" s="271" t="s">
        <v>282</v>
      </c>
      <c r="D16" s="265">
        <v>1779</v>
      </c>
      <c r="E16" s="257">
        <f>D16/D20*100</f>
        <v>25.063398140321219</v>
      </c>
      <c r="F16" s="265">
        <v>1896</v>
      </c>
      <c r="G16" s="257">
        <f>F16/F20*100</f>
        <v>25.391723583768584</v>
      </c>
      <c r="H16" s="274">
        <f t="shared" si="0"/>
        <v>106.57672849915683</v>
      </c>
      <c r="J16" s="19"/>
      <c r="K16" s="381"/>
      <c r="L16" s="19"/>
    </row>
    <row r="17" spans="2:12" ht="15.75" x14ac:dyDescent="0.25">
      <c r="B17" s="461" t="s">
        <v>479</v>
      </c>
      <c r="C17" s="461"/>
      <c r="D17" s="276">
        <f>SUM(D14:D16)</f>
        <v>5920</v>
      </c>
      <c r="E17" s="214">
        <f>D17/D20*100</f>
        <v>83.403775711468015</v>
      </c>
      <c r="F17" s="276">
        <f>SUM(F14:F16)</f>
        <v>6339</v>
      </c>
      <c r="G17" s="214">
        <f>F17/F20*100</f>
        <v>84.893531538770588</v>
      </c>
      <c r="H17" s="260">
        <f t="shared" si="0"/>
        <v>107.07770270270269</v>
      </c>
      <c r="J17" s="19"/>
      <c r="K17" s="384"/>
      <c r="L17" s="19"/>
    </row>
    <row r="18" spans="2:12" ht="15.75" x14ac:dyDescent="0.25">
      <c r="B18" s="192" t="s">
        <v>319</v>
      </c>
      <c r="C18" s="291" t="s">
        <v>371</v>
      </c>
      <c r="D18" s="299">
        <v>174</v>
      </c>
      <c r="E18" s="327">
        <f>D18/D20*100</f>
        <v>2.4513947590870666</v>
      </c>
      <c r="F18" s="299">
        <v>0</v>
      </c>
      <c r="G18" s="327">
        <f>F18/F20*100</f>
        <v>0</v>
      </c>
      <c r="H18" s="300">
        <f t="shared" si="0"/>
        <v>0</v>
      </c>
      <c r="J18" s="19"/>
      <c r="K18" s="384"/>
      <c r="L18" s="19"/>
    </row>
    <row r="19" spans="2:12" ht="15.75" x14ac:dyDescent="0.25">
      <c r="B19" s="192" t="s">
        <v>320</v>
      </c>
      <c r="C19" s="291" t="s">
        <v>503</v>
      </c>
      <c r="D19" s="299">
        <v>0</v>
      </c>
      <c r="E19" s="327">
        <f>D19/D20*100</f>
        <v>0</v>
      </c>
      <c r="F19" s="299">
        <v>0</v>
      </c>
      <c r="G19" s="327">
        <f>F19/F20*100</f>
        <v>0</v>
      </c>
      <c r="H19" s="300" t="s">
        <v>110</v>
      </c>
      <c r="J19" s="19"/>
      <c r="K19" s="384"/>
      <c r="L19" s="19"/>
    </row>
    <row r="20" spans="2:12" ht="15.75" x14ac:dyDescent="0.25">
      <c r="B20" s="119"/>
      <c r="C20" s="294" t="s">
        <v>504</v>
      </c>
      <c r="D20" s="276">
        <f>D12+D17+D18+D19</f>
        <v>7098</v>
      </c>
      <c r="E20" s="260">
        <f>E12+E17+E18+E19</f>
        <v>100</v>
      </c>
      <c r="F20" s="276">
        <f>F12+F17+F18+F19</f>
        <v>7467</v>
      </c>
      <c r="G20" s="260">
        <f>G12+G17+G18+G19</f>
        <v>100</v>
      </c>
      <c r="H20" s="260">
        <f>F20/D20*100</f>
        <v>105.19864750633981</v>
      </c>
      <c r="J20" s="19"/>
      <c r="K20" s="384"/>
      <c r="L20" s="77"/>
    </row>
    <row r="21" spans="2:12" x14ac:dyDescent="0.25">
      <c r="J21" s="19"/>
      <c r="K21" s="61"/>
      <c r="L21" s="19"/>
    </row>
    <row r="23" spans="2:12" x14ac:dyDescent="0.25">
      <c r="D23" s="436"/>
      <c r="E23" s="437"/>
      <c r="F23" s="436"/>
      <c r="G23" s="437"/>
      <c r="H23" s="437"/>
    </row>
    <row r="24" spans="2:12" x14ac:dyDescent="0.25">
      <c r="D24" s="438"/>
      <c r="E24" s="439"/>
      <c r="F24" s="440"/>
      <c r="G24" s="439"/>
      <c r="H24" s="439"/>
    </row>
    <row r="25" spans="2:12" x14ac:dyDescent="0.25">
      <c r="D25" s="438"/>
      <c r="E25" s="439"/>
      <c r="F25" s="440"/>
      <c r="G25" s="439"/>
      <c r="H25" s="439"/>
    </row>
    <row r="26" spans="2:12" x14ac:dyDescent="0.25">
      <c r="D26" s="436"/>
      <c r="E26" s="437"/>
      <c r="F26" s="436"/>
      <c r="G26" s="437"/>
      <c r="H26" s="437"/>
    </row>
    <row r="27" spans="2:12" x14ac:dyDescent="0.25">
      <c r="D27" s="438"/>
      <c r="E27" s="439"/>
      <c r="F27" s="440"/>
      <c r="G27" s="439"/>
      <c r="H27" s="439"/>
    </row>
    <row r="28" spans="2:12" x14ac:dyDescent="0.25">
      <c r="D28" s="436"/>
      <c r="E28" s="439"/>
      <c r="F28" s="441"/>
      <c r="G28" s="439"/>
      <c r="H28" s="439"/>
    </row>
    <row r="29" spans="2:12" x14ac:dyDescent="0.25">
      <c r="D29" s="436"/>
      <c r="E29" s="439"/>
      <c r="F29" s="441"/>
      <c r="G29" s="439"/>
      <c r="H29" s="439"/>
    </row>
    <row r="30" spans="2:12" x14ac:dyDescent="0.25">
      <c r="D30" s="436"/>
      <c r="E30" s="439"/>
      <c r="F30" s="441"/>
      <c r="G30" s="439"/>
      <c r="H30" s="439"/>
    </row>
    <row r="31" spans="2:12" x14ac:dyDescent="0.25">
      <c r="D31" s="436"/>
      <c r="E31" s="437"/>
      <c r="F31" s="436"/>
      <c r="G31" s="437"/>
      <c r="H31" s="437"/>
    </row>
    <row r="32" spans="2:12" x14ac:dyDescent="0.25">
      <c r="D32" s="436"/>
      <c r="E32" s="437"/>
      <c r="F32" s="436"/>
      <c r="G32" s="437"/>
      <c r="H32" s="437"/>
    </row>
    <row r="33" spans="4:8" x14ac:dyDescent="0.25">
      <c r="D33" s="438"/>
      <c r="E33" s="437"/>
      <c r="F33" s="438"/>
      <c r="G33" s="437"/>
      <c r="H33" s="437"/>
    </row>
    <row r="34" spans="4:8" x14ac:dyDescent="0.25">
      <c r="D34" s="436"/>
      <c r="E34" s="437"/>
      <c r="F34" s="436"/>
      <c r="G34" s="437"/>
      <c r="H34" s="437"/>
    </row>
  </sheetData>
  <mergeCells count="9">
    <mergeCell ref="B17:C17"/>
    <mergeCell ref="B12:C12"/>
    <mergeCell ref="C8:E8"/>
    <mergeCell ref="F8:H8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F17 E17" formula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E98C0-5573-42F3-9C76-0D1B184828B8}">
  <dimension ref="B3:Q20"/>
  <sheetViews>
    <sheetView workbookViewId="0">
      <selection activeCell="N23" sqref="N23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18" customWidth="1"/>
  </cols>
  <sheetData>
    <row r="3" spans="2:17" ht="16.5" thickBot="1" x14ac:dyDescent="0.3">
      <c r="B3" s="111"/>
      <c r="C3" s="112" t="s">
        <v>85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4" t="s">
        <v>345</v>
      </c>
      <c r="P3" s="17"/>
    </row>
    <row r="4" spans="2:17" ht="24.95" customHeight="1" thickTop="1" x14ac:dyDescent="0.25">
      <c r="B4" s="478" t="s">
        <v>667</v>
      </c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9"/>
    </row>
    <row r="5" spans="2:17" ht="15.75" x14ac:dyDescent="0.25">
      <c r="B5" s="490" t="s">
        <v>133</v>
      </c>
      <c r="C5" s="489" t="s">
        <v>146</v>
      </c>
      <c r="D5" s="489" t="s">
        <v>634</v>
      </c>
      <c r="E5" s="489"/>
      <c r="F5" s="489"/>
      <c r="G5" s="489"/>
      <c r="H5" s="489"/>
      <c r="I5" s="489"/>
      <c r="J5" s="489" t="s">
        <v>635</v>
      </c>
      <c r="K5" s="489"/>
      <c r="L5" s="489"/>
      <c r="M5" s="489"/>
      <c r="N5" s="489"/>
      <c r="O5" s="489"/>
      <c r="P5" s="50"/>
    </row>
    <row r="6" spans="2:17" ht="15.75" x14ac:dyDescent="0.25">
      <c r="B6" s="490"/>
      <c r="C6" s="489"/>
      <c r="D6" s="490" t="s">
        <v>262</v>
      </c>
      <c r="E6" s="490"/>
      <c r="F6" s="490" t="s">
        <v>263</v>
      </c>
      <c r="G6" s="490"/>
      <c r="H6" s="489" t="s">
        <v>18</v>
      </c>
      <c r="I6" s="489"/>
      <c r="J6" s="490" t="s">
        <v>262</v>
      </c>
      <c r="K6" s="490"/>
      <c r="L6" s="490" t="s">
        <v>263</v>
      </c>
      <c r="M6" s="490"/>
      <c r="N6" s="489" t="s">
        <v>18</v>
      </c>
      <c r="O6" s="489"/>
      <c r="P6" s="50"/>
    </row>
    <row r="7" spans="2:17" ht="15.75" x14ac:dyDescent="0.25">
      <c r="B7" s="490"/>
      <c r="C7" s="489"/>
      <c r="D7" s="303" t="s">
        <v>372</v>
      </c>
      <c r="E7" s="303" t="s">
        <v>2</v>
      </c>
      <c r="F7" s="303" t="s">
        <v>372</v>
      </c>
      <c r="G7" s="303" t="s">
        <v>2</v>
      </c>
      <c r="H7" s="304" t="s">
        <v>372</v>
      </c>
      <c r="I7" s="304" t="s">
        <v>2</v>
      </c>
      <c r="J7" s="304" t="s">
        <v>372</v>
      </c>
      <c r="K7" s="303" t="s">
        <v>2</v>
      </c>
      <c r="L7" s="303" t="s">
        <v>372</v>
      </c>
      <c r="M7" s="303" t="s">
        <v>2</v>
      </c>
      <c r="N7" s="303" t="s">
        <v>372</v>
      </c>
      <c r="O7" s="304" t="s">
        <v>2</v>
      </c>
      <c r="P7" s="50"/>
    </row>
    <row r="8" spans="2:17" ht="15.75" x14ac:dyDescent="0.25">
      <c r="B8" s="305">
        <v>1</v>
      </c>
      <c r="C8" s="306">
        <v>2</v>
      </c>
      <c r="D8" s="306">
        <v>3</v>
      </c>
      <c r="E8" s="306">
        <v>4</v>
      </c>
      <c r="F8" s="306">
        <v>5</v>
      </c>
      <c r="G8" s="306">
        <v>6</v>
      </c>
      <c r="H8" s="306" t="s">
        <v>404</v>
      </c>
      <c r="I8" s="306" t="s">
        <v>405</v>
      </c>
      <c r="J8" s="306">
        <v>9</v>
      </c>
      <c r="K8" s="306">
        <v>10</v>
      </c>
      <c r="L8" s="306">
        <v>11</v>
      </c>
      <c r="M8" s="306">
        <v>12</v>
      </c>
      <c r="N8" s="306" t="s">
        <v>406</v>
      </c>
      <c r="O8" s="306" t="s">
        <v>407</v>
      </c>
      <c r="P8" s="50"/>
    </row>
    <row r="9" spans="2:17" ht="15.75" x14ac:dyDescent="0.25">
      <c r="B9" s="307" t="s">
        <v>317</v>
      </c>
      <c r="C9" s="302" t="s">
        <v>283</v>
      </c>
      <c r="D9" s="308">
        <v>673</v>
      </c>
      <c r="E9" s="308">
        <v>29263</v>
      </c>
      <c r="F9" s="308">
        <v>164</v>
      </c>
      <c r="G9" s="308">
        <v>6429</v>
      </c>
      <c r="H9" s="308">
        <f t="shared" ref="H9:I12" si="0">D9+F9</f>
        <v>837</v>
      </c>
      <c r="I9" s="308">
        <f t="shared" si="0"/>
        <v>35692</v>
      </c>
      <c r="J9" s="308">
        <v>699</v>
      </c>
      <c r="K9" s="308">
        <v>36349</v>
      </c>
      <c r="L9" s="308">
        <v>250</v>
      </c>
      <c r="M9" s="308">
        <v>10740</v>
      </c>
      <c r="N9" s="308">
        <f>J9+L9</f>
        <v>949</v>
      </c>
      <c r="O9" s="308">
        <f>K9+M9</f>
        <v>47089</v>
      </c>
      <c r="P9" s="51"/>
      <c r="Q9" s="46"/>
    </row>
    <row r="10" spans="2:17" ht="15.75" x14ac:dyDescent="0.25">
      <c r="B10" s="307" t="s">
        <v>318</v>
      </c>
      <c r="C10" s="302" t="s">
        <v>284</v>
      </c>
      <c r="D10" s="308">
        <v>53</v>
      </c>
      <c r="E10" s="308">
        <v>8972</v>
      </c>
      <c r="F10" s="308">
        <v>0</v>
      </c>
      <c r="G10" s="308">
        <v>0</v>
      </c>
      <c r="H10" s="308">
        <f t="shared" si="0"/>
        <v>53</v>
      </c>
      <c r="I10" s="308">
        <f t="shared" si="0"/>
        <v>8972</v>
      </c>
      <c r="J10" s="308">
        <v>74</v>
      </c>
      <c r="K10" s="308">
        <v>6409</v>
      </c>
      <c r="L10" s="308">
        <v>0</v>
      </c>
      <c r="M10" s="308">
        <v>0</v>
      </c>
      <c r="N10" s="308">
        <f>J10+L10</f>
        <v>74</v>
      </c>
      <c r="O10" s="308">
        <f t="shared" ref="N10:O12" si="1">K10+M10</f>
        <v>6409</v>
      </c>
      <c r="P10" s="51"/>
      <c r="Q10" s="46"/>
    </row>
    <row r="11" spans="2:17" ht="15.75" x14ac:dyDescent="0.25">
      <c r="B11" s="307" t="s">
        <v>319</v>
      </c>
      <c r="C11" s="302" t="s">
        <v>271</v>
      </c>
      <c r="D11" s="308">
        <v>0</v>
      </c>
      <c r="E11" s="308">
        <v>0</v>
      </c>
      <c r="F11" s="308">
        <v>0</v>
      </c>
      <c r="G11" s="308">
        <v>0</v>
      </c>
      <c r="H11" s="308">
        <f t="shared" si="0"/>
        <v>0</v>
      </c>
      <c r="I11" s="308">
        <f t="shared" si="0"/>
        <v>0</v>
      </c>
      <c r="J11" s="308">
        <v>2</v>
      </c>
      <c r="K11" s="308">
        <v>96</v>
      </c>
      <c r="L11" s="308">
        <v>0</v>
      </c>
      <c r="M11" s="308">
        <v>0</v>
      </c>
      <c r="N11" s="308">
        <f t="shared" si="1"/>
        <v>2</v>
      </c>
      <c r="O11" s="308">
        <f t="shared" si="1"/>
        <v>96</v>
      </c>
      <c r="P11" s="51"/>
      <c r="Q11" s="46"/>
    </row>
    <row r="12" spans="2:17" ht="15.75" x14ac:dyDescent="0.25">
      <c r="B12" s="307" t="s">
        <v>320</v>
      </c>
      <c r="C12" s="302" t="s">
        <v>75</v>
      </c>
      <c r="D12" s="308">
        <v>0</v>
      </c>
      <c r="E12" s="308">
        <v>0</v>
      </c>
      <c r="F12" s="308">
        <v>0</v>
      </c>
      <c r="G12" s="308">
        <v>0</v>
      </c>
      <c r="H12" s="308">
        <f t="shared" si="0"/>
        <v>0</v>
      </c>
      <c r="I12" s="308">
        <f t="shared" si="0"/>
        <v>0</v>
      </c>
      <c r="J12" s="308">
        <v>0</v>
      </c>
      <c r="K12" s="308">
        <v>0</v>
      </c>
      <c r="L12" s="308">
        <v>0</v>
      </c>
      <c r="M12" s="308">
        <v>0</v>
      </c>
      <c r="N12" s="308">
        <f t="shared" si="1"/>
        <v>0</v>
      </c>
      <c r="O12" s="308">
        <f t="shared" si="1"/>
        <v>0</v>
      </c>
      <c r="P12" s="51"/>
      <c r="Q12" s="46"/>
    </row>
    <row r="13" spans="2:17" ht="15.75" x14ac:dyDescent="0.25">
      <c r="B13" s="328"/>
      <c r="C13" s="329" t="s">
        <v>18</v>
      </c>
      <c r="D13" s="311">
        <f t="shared" ref="D13:O13" si="2">SUM(D9:D12)</f>
        <v>726</v>
      </c>
      <c r="E13" s="311">
        <f t="shared" si="2"/>
        <v>38235</v>
      </c>
      <c r="F13" s="311">
        <f t="shared" si="2"/>
        <v>164</v>
      </c>
      <c r="G13" s="311">
        <f t="shared" si="2"/>
        <v>6429</v>
      </c>
      <c r="H13" s="311">
        <f t="shared" si="2"/>
        <v>890</v>
      </c>
      <c r="I13" s="311">
        <f t="shared" si="2"/>
        <v>44664</v>
      </c>
      <c r="J13" s="311">
        <f t="shared" si="2"/>
        <v>775</v>
      </c>
      <c r="K13" s="311">
        <f t="shared" si="2"/>
        <v>42854</v>
      </c>
      <c r="L13" s="311">
        <f t="shared" si="2"/>
        <v>250</v>
      </c>
      <c r="M13" s="311">
        <f t="shared" si="2"/>
        <v>10740</v>
      </c>
      <c r="N13" s="311">
        <f>SUM(N9:N12)</f>
        <v>1025</v>
      </c>
      <c r="O13" s="311">
        <f t="shared" si="2"/>
        <v>53594</v>
      </c>
      <c r="P13" s="52"/>
      <c r="Q13" s="47"/>
    </row>
    <row r="16" spans="2:17" ht="15.75" x14ac:dyDescent="0.25">
      <c r="D16" s="77"/>
      <c r="E16" s="77"/>
      <c r="F16" s="77"/>
      <c r="G16" s="77"/>
      <c r="H16" s="77"/>
      <c r="I16" s="77"/>
      <c r="J16" s="404"/>
      <c r="K16" s="404"/>
      <c r="L16" s="404"/>
      <c r="M16" s="404"/>
      <c r="N16" s="404"/>
      <c r="O16" s="404"/>
    </row>
    <row r="17" spans="10:15" x14ac:dyDescent="0.25">
      <c r="J17" s="61"/>
      <c r="K17" s="61"/>
      <c r="L17" s="61"/>
      <c r="M17" s="61"/>
      <c r="N17" s="61"/>
      <c r="O17" s="61"/>
    </row>
    <row r="18" spans="10:15" x14ac:dyDescent="0.25">
      <c r="J18" s="61"/>
      <c r="K18" s="61"/>
      <c r="L18" s="61"/>
      <c r="M18" s="61"/>
      <c r="N18" s="61"/>
      <c r="O18" s="61"/>
    </row>
    <row r="19" spans="10:15" x14ac:dyDescent="0.25">
      <c r="J19" s="61"/>
      <c r="K19" s="61"/>
      <c r="L19" s="61"/>
      <c r="M19" s="61"/>
      <c r="N19" s="61"/>
      <c r="O19" s="61"/>
    </row>
    <row r="20" spans="10:15" x14ac:dyDescent="0.25">
      <c r="J20" s="61"/>
      <c r="K20" s="61"/>
      <c r="L20" s="61"/>
      <c r="M20" s="61"/>
      <c r="N20" s="61"/>
      <c r="O20" s="61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pageSetup paperSize="9" orientation="portrait" r:id="rId1"/>
  <ignoredErrors>
    <ignoredError sqref="D13:G13 J13:M13" formulaRange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F821-0181-47CC-8F14-2108DAC029A6}">
  <dimension ref="B3:H24"/>
  <sheetViews>
    <sheetView workbookViewId="0">
      <selection activeCell="K20" sqref="K20"/>
    </sheetView>
  </sheetViews>
  <sheetFormatPr defaultColWidth="13.42578125" defaultRowHeight="15.75" x14ac:dyDescent="0.25"/>
  <cols>
    <col min="1" max="1" width="4.85546875" style="1" customWidth="1"/>
    <col min="2" max="2" width="5.85546875" style="1" customWidth="1"/>
    <col min="3" max="3" width="37.28515625" style="1" customWidth="1"/>
    <col min="4" max="4" width="18.140625" style="1" customWidth="1"/>
    <col min="5" max="5" width="13.5703125" style="1" customWidth="1"/>
    <col min="6" max="6" width="15.7109375" style="1" customWidth="1"/>
    <col min="7" max="7" width="15" style="1" customWidth="1"/>
    <col min="8" max="8" width="12.42578125" style="1" customWidth="1"/>
    <col min="9" max="9" width="9.5703125" style="1" customWidth="1"/>
    <col min="10" max="10" width="9.85546875" style="1" customWidth="1"/>
    <col min="11" max="16384" width="13.42578125" style="1"/>
  </cols>
  <sheetData>
    <row r="3" spans="2:8" ht="20.25" customHeight="1" thickBot="1" x14ac:dyDescent="0.3">
      <c r="B3" s="277"/>
      <c r="C3" s="277"/>
      <c r="D3" s="277"/>
      <c r="E3" s="277"/>
      <c r="F3" s="277"/>
      <c r="G3" s="277"/>
      <c r="H3" s="332" t="s">
        <v>345</v>
      </c>
    </row>
    <row r="4" spans="2:8" ht="37.5" customHeight="1" thickTop="1" x14ac:dyDescent="0.25">
      <c r="B4" s="460" t="s">
        <v>668</v>
      </c>
      <c r="C4" s="460"/>
      <c r="D4" s="460"/>
      <c r="E4" s="460"/>
      <c r="F4" s="460"/>
      <c r="G4" s="460"/>
      <c r="H4" s="460"/>
    </row>
    <row r="5" spans="2:8" ht="35.25" customHeight="1" x14ac:dyDescent="0.25">
      <c r="B5" s="459" t="s">
        <v>133</v>
      </c>
      <c r="C5" s="459" t="s">
        <v>415</v>
      </c>
      <c r="D5" s="459" t="s">
        <v>532</v>
      </c>
      <c r="E5" s="459"/>
      <c r="F5" s="459"/>
      <c r="G5" s="459"/>
      <c r="H5" s="459"/>
    </row>
    <row r="6" spans="2:8" ht="19.5" customHeight="1" x14ac:dyDescent="0.25">
      <c r="B6" s="459"/>
      <c r="C6" s="459"/>
      <c r="D6" s="459" t="s">
        <v>634</v>
      </c>
      <c r="E6" s="459"/>
      <c r="F6" s="459" t="s">
        <v>635</v>
      </c>
      <c r="G6" s="459"/>
      <c r="H6" s="119" t="s">
        <v>1</v>
      </c>
    </row>
    <row r="7" spans="2:8" ht="19.5" customHeight="1" x14ac:dyDescent="0.25">
      <c r="B7" s="459"/>
      <c r="C7" s="459"/>
      <c r="D7" s="119" t="s">
        <v>2</v>
      </c>
      <c r="E7" s="119" t="s">
        <v>26</v>
      </c>
      <c r="F7" s="119" t="s">
        <v>2</v>
      </c>
      <c r="G7" s="119" t="s">
        <v>26</v>
      </c>
      <c r="H7" s="119" t="s">
        <v>417</v>
      </c>
    </row>
    <row r="8" spans="2:8" x14ac:dyDescent="0.25">
      <c r="B8" s="120">
        <v>1</v>
      </c>
      <c r="C8" s="120">
        <v>2</v>
      </c>
      <c r="D8" s="120">
        <v>3</v>
      </c>
      <c r="E8" s="120">
        <v>4</v>
      </c>
      <c r="F8" s="120">
        <v>5</v>
      </c>
      <c r="G8" s="120">
        <v>6</v>
      </c>
      <c r="H8" s="120">
        <v>7</v>
      </c>
    </row>
    <row r="9" spans="2:8" ht="15.95" customHeight="1" x14ac:dyDescent="0.25">
      <c r="B9" s="121" t="s">
        <v>317</v>
      </c>
      <c r="C9" s="193" t="s">
        <v>588</v>
      </c>
      <c r="D9" s="229">
        <v>21785</v>
      </c>
      <c r="E9" s="330">
        <f>D9/D$12*100</f>
        <v>56.924483929971259</v>
      </c>
      <c r="F9" s="229">
        <v>17232</v>
      </c>
      <c r="G9" s="330">
        <f>F9/F$12*100</f>
        <v>41.009043312708229</v>
      </c>
      <c r="H9" s="229">
        <f>F9/D9*100</f>
        <v>79.100298370438367</v>
      </c>
    </row>
    <row r="10" spans="2:8" ht="15.95" customHeight="1" x14ac:dyDescent="0.25">
      <c r="B10" s="121" t="s">
        <v>318</v>
      </c>
      <c r="C10" s="193" t="s">
        <v>286</v>
      </c>
      <c r="D10" s="229">
        <v>16485</v>
      </c>
      <c r="E10" s="330">
        <f>D10/D$12*100</f>
        <v>43.075516070028741</v>
      </c>
      <c r="F10" s="229">
        <v>24788</v>
      </c>
      <c r="G10" s="330">
        <f>F10/F$12*100</f>
        <v>58.990956687291764</v>
      </c>
      <c r="H10" s="229">
        <f t="shared" ref="H10" si="0">F10/D10*100</f>
        <v>150.36700030330604</v>
      </c>
    </row>
    <row r="11" spans="2:8" ht="15.95" customHeight="1" x14ac:dyDescent="0.25">
      <c r="B11" s="121" t="s">
        <v>319</v>
      </c>
      <c r="C11" s="193" t="s">
        <v>408</v>
      </c>
      <c r="D11" s="229">
        <v>0</v>
      </c>
      <c r="E11" s="330">
        <f>D11/D12*100</f>
        <v>0</v>
      </c>
      <c r="F11" s="229">
        <v>0</v>
      </c>
      <c r="G11" s="330">
        <v>0</v>
      </c>
      <c r="H11" s="229" t="s">
        <v>110</v>
      </c>
    </row>
    <row r="12" spans="2:8" ht="15.95" customHeight="1" x14ac:dyDescent="0.25">
      <c r="B12" s="119"/>
      <c r="C12" s="119" t="s">
        <v>287</v>
      </c>
      <c r="D12" s="230">
        <f>SUM(D9:D11)</f>
        <v>38270</v>
      </c>
      <c r="E12" s="230">
        <f>SUM(E9:E11)</f>
        <v>100</v>
      </c>
      <c r="F12" s="230">
        <f>SUM(F9:F11)</f>
        <v>42020</v>
      </c>
      <c r="G12" s="230">
        <v>100</v>
      </c>
      <c r="H12" s="230">
        <f>F12/D12*100</f>
        <v>109.79879801411028</v>
      </c>
    </row>
    <row r="13" spans="2:8" ht="15.95" customHeight="1" x14ac:dyDescent="0.25">
      <c r="B13" s="121" t="s">
        <v>320</v>
      </c>
      <c r="C13" s="193" t="s">
        <v>288</v>
      </c>
      <c r="D13" s="229">
        <v>38270</v>
      </c>
      <c r="E13" s="362">
        <f>D13/D15*100</f>
        <v>100</v>
      </c>
      <c r="F13" s="229">
        <v>42020</v>
      </c>
      <c r="G13" s="330">
        <f>F13/F15*100</f>
        <v>100</v>
      </c>
      <c r="H13" s="229">
        <f>F13/D13*100</f>
        <v>109.79879801411028</v>
      </c>
    </row>
    <row r="14" spans="2:8" ht="15.95" customHeight="1" x14ac:dyDescent="0.25">
      <c r="B14" s="121" t="s">
        <v>321</v>
      </c>
      <c r="C14" s="193" t="s">
        <v>587</v>
      </c>
      <c r="D14" s="229">
        <v>0</v>
      </c>
      <c r="E14" s="362">
        <v>0</v>
      </c>
      <c r="F14" s="229">
        <v>0</v>
      </c>
      <c r="G14" s="330">
        <v>0</v>
      </c>
      <c r="H14" s="229" t="s">
        <v>110</v>
      </c>
    </row>
    <row r="15" spans="2:8" ht="15.95" customHeight="1" x14ac:dyDescent="0.25">
      <c r="B15" s="331"/>
      <c r="C15" s="119" t="s">
        <v>287</v>
      </c>
      <c r="D15" s="230">
        <f>SUM(D13:D14)</f>
        <v>38270</v>
      </c>
      <c r="E15" s="230">
        <f>SUM(E13:E14)</f>
        <v>100</v>
      </c>
      <c r="F15" s="230">
        <f>SUM(F13:F14)</f>
        <v>42020</v>
      </c>
      <c r="G15" s="230">
        <v>100</v>
      </c>
      <c r="H15" s="230">
        <f>F15/D15*100</f>
        <v>109.79879801411028</v>
      </c>
    </row>
    <row r="17" spans="4:8" x14ac:dyDescent="0.25">
      <c r="D17" s="64"/>
      <c r="F17" s="64"/>
    </row>
    <row r="18" spans="4:8" x14ac:dyDescent="0.25">
      <c r="D18" s="419"/>
      <c r="E18" s="442"/>
      <c r="F18" s="419"/>
      <c r="G18" s="442"/>
      <c r="H18" s="442"/>
    </row>
    <row r="19" spans="4:8" x14ac:dyDescent="0.25">
      <c r="D19" s="419"/>
      <c r="E19" s="443"/>
      <c r="F19" s="422"/>
      <c r="G19" s="443"/>
      <c r="H19" s="443"/>
    </row>
    <row r="20" spans="4:8" x14ac:dyDescent="0.25">
      <c r="D20" s="442"/>
      <c r="E20" s="443"/>
      <c r="F20" s="443"/>
      <c r="G20" s="443"/>
      <c r="H20" s="443"/>
    </row>
    <row r="21" spans="4:8" x14ac:dyDescent="0.25">
      <c r="D21" s="419"/>
      <c r="E21" s="442"/>
      <c r="F21" s="419"/>
      <c r="G21" s="442"/>
      <c r="H21" s="442"/>
    </row>
    <row r="22" spans="4:8" x14ac:dyDescent="0.25">
      <c r="D22" s="419"/>
      <c r="E22" s="443"/>
      <c r="F22" s="422"/>
      <c r="G22" s="443"/>
      <c r="H22" s="443"/>
    </row>
    <row r="23" spans="4:8" x14ac:dyDescent="0.25">
      <c r="D23" s="442"/>
      <c r="E23" s="443"/>
      <c r="F23" s="443"/>
      <c r="G23" s="443"/>
      <c r="H23" s="443"/>
    </row>
    <row r="24" spans="4:8" x14ac:dyDescent="0.25">
      <c r="D24" s="419"/>
      <c r="E24" s="442"/>
      <c r="F24" s="419"/>
      <c r="G24" s="442"/>
      <c r="H24" s="442"/>
    </row>
  </sheetData>
  <mergeCells count="6">
    <mergeCell ref="B4:H4"/>
    <mergeCell ref="B5:B7"/>
    <mergeCell ref="C5:C7"/>
    <mergeCell ref="D5:H5"/>
    <mergeCell ref="D6:E6"/>
    <mergeCell ref="F6:G6"/>
  </mergeCells>
  <pageMargins left="0.7" right="0.7" top="0.75" bottom="0.75" header="0.3" footer="0.3"/>
  <pageSetup orientation="portrait" r:id="rId1"/>
  <ignoredErrors>
    <ignoredError sqref="D12 F12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dimension ref="B2:M15"/>
  <sheetViews>
    <sheetView workbookViewId="0">
      <selection activeCell="D16" sqref="D16"/>
    </sheetView>
  </sheetViews>
  <sheetFormatPr defaultColWidth="9.140625" defaultRowHeight="15" x14ac:dyDescent="0.25"/>
  <cols>
    <col min="1" max="1" width="9.140625" style="11"/>
    <col min="2" max="2" width="7.7109375" style="11" customWidth="1"/>
    <col min="3" max="3" width="33.140625" style="11" customWidth="1"/>
    <col min="4" max="4" width="15.42578125" style="11" customWidth="1"/>
    <col min="5" max="5" width="13.140625" style="11" customWidth="1"/>
    <col min="6" max="6" width="14.28515625" style="11" customWidth="1"/>
    <col min="7" max="7" width="14.85546875" style="11" customWidth="1"/>
    <col min="8" max="8" width="15.42578125" style="11" customWidth="1"/>
    <col min="9" max="9" width="14.140625" style="11" customWidth="1"/>
    <col min="10" max="10" width="14.85546875" style="11" customWidth="1"/>
    <col min="11" max="11" width="14" style="11" customWidth="1"/>
    <col min="12" max="16384" width="9.140625" style="11"/>
  </cols>
  <sheetData>
    <row r="2" spans="2:13" ht="15.75" x14ac:dyDescent="0.25">
      <c r="C2" s="22"/>
      <c r="D2" s="28"/>
      <c r="E2" s="28"/>
      <c r="F2" s="28"/>
      <c r="G2" s="28"/>
      <c r="H2" s="28"/>
      <c r="I2" s="28"/>
      <c r="J2" s="28"/>
      <c r="K2" s="28"/>
    </row>
    <row r="3" spans="2:13" ht="16.5" thickBot="1" x14ac:dyDescent="0.3">
      <c r="B3" s="102"/>
      <c r="C3" s="103"/>
      <c r="D3" s="103"/>
      <c r="E3" s="103"/>
      <c r="F3" s="103"/>
      <c r="G3" s="103"/>
      <c r="H3" s="103"/>
      <c r="I3" s="103"/>
      <c r="J3" s="103"/>
      <c r="K3" s="103"/>
    </row>
    <row r="4" spans="2:13" ht="24.95" customHeight="1" thickTop="1" x14ac:dyDescent="0.25">
      <c r="B4" s="462" t="s">
        <v>605</v>
      </c>
      <c r="C4" s="462"/>
      <c r="D4" s="462"/>
      <c r="E4" s="462"/>
      <c r="F4" s="462"/>
      <c r="G4" s="462"/>
      <c r="H4" s="462"/>
      <c r="I4" s="462"/>
      <c r="J4" s="462"/>
      <c r="K4" s="462"/>
    </row>
    <row r="5" spans="2:13" ht="18" customHeight="1" x14ac:dyDescent="0.25">
      <c r="B5" s="461" t="s">
        <v>133</v>
      </c>
      <c r="C5" s="463" t="s">
        <v>12</v>
      </c>
      <c r="D5" s="463" t="s">
        <v>489</v>
      </c>
      <c r="E5" s="463"/>
      <c r="F5" s="463" t="s">
        <v>592</v>
      </c>
      <c r="G5" s="463"/>
      <c r="H5" s="463" t="s">
        <v>607</v>
      </c>
      <c r="I5" s="463"/>
      <c r="J5" s="463" t="s">
        <v>1</v>
      </c>
      <c r="K5" s="463"/>
    </row>
    <row r="6" spans="2:13" ht="31.5" x14ac:dyDescent="0.25">
      <c r="B6" s="461"/>
      <c r="C6" s="463"/>
      <c r="D6" s="124" t="s">
        <v>13</v>
      </c>
      <c r="E6" s="124" t="s">
        <v>26</v>
      </c>
      <c r="F6" s="124" t="s">
        <v>13</v>
      </c>
      <c r="G6" s="124" t="s">
        <v>26</v>
      </c>
      <c r="H6" s="124" t="s">
        <v>13</v>
      </c>
      <c r="I6" s="124" t="s">
        <v>26</v>
      </c>
      <c r="J6" s="124" t="s">
        <v>417</v>
      </c>
      <c r="K6" s="124" t="s">
        <v>418</v>
      </c>
    </row>
    <row r="7" spans="2:13" x14ac:dyDescent="0.25">
      <c r="B7" s="125">
        <v>1</v>
      </c>
      <c r="C7" s="126">
        <v>2</v>
      </c>
      <c r="D7" s="126">
        <v>3</v>
      </c>
      <c r="E7" s="126">
        <v>4</v>
      </c>
      <c r="F7" s="126">
        <v>5</v>
      </c>
      <c r="G7" s="126">
        <v>6</v>
      </c>
      <c r="H7" s="126">
        <v>7</v>
      </c>
      <c r="I7" s="126">
        <v>8</v>
      </c>
      <c r="J7" s="126">
        <v>9</v>
      </c>
      <c r="K7" s="126">
        <v>10</v>
      </c>
    </row>
    <row r="8" spans="2:13" ht="16.5" customHeight="1" x14ac:dyDescent="0.25">
      <c r="B8" s="127" t="s">
        <v>317</v>
      </c>
      <c r="C8" s="128" t="s">
        <v>14</v>
      </c>
      <c r="D8" s="129">
        <v>4088</v>
      </c>
      <c r="E8" s="130">
        <f>D8/D$12*100</f>
        <v>62.680159460288252</v>
      </c>
      <c r="F8" s="129">
        <v>4090</v>
      </c>
      <c r="G8" s="130">
        <f>F8/F$12*100</f>
        <v>63.588308457711442</v>
      </c>
      <c r="H8" s="129">
        <v>4113</v>
      </c>
      <c r="I8" s="130">
        <f>H8/H$12*100</f>
        <v>63.876378319614844</v>
      </c>
      <c r="J8" s="131">
        <f>F8/D8*100</f>
        <v>100.04892367906066</v>
      </c>
      <c r="K8" s="131">
        <f>H8/F8*100</f>
        <v>100.56234718826407</v>
      </c>
    </row>
    <row r="9" spans="2:13" ht="16.5" customHeight="1" x14ac:dyDescent="0.25">
      <c r="B9" s="127" t="s">
        <v>318</v>
      </c>
      <c r="C9" s="128" t="s">
        <v>15</v>
      </c>
      <c r="D9" s="129">
        <v>453</v>
      </c>
      <c r="E9" s="130">
        <f t="shared" ref="E9:E11" si="0">D9/D$12*100</f>
        <v>6.9457221711131556</v>
      </c>
      <c r="F9" s="129">
        <v>413</v>
      </c>
      <c r="G9" s="130">
        <f t="shared" ref="G9:G11" si="1">F9/F$12*100</f>
        <v>6.4210199004975124</v>
      </c>
      <c r="H9" s="129">
        <v>419</v>
      </c>
      <c r="I9" s="130">
        <f t="shared" ref="I9:I11" si="2">H9/H$12*100</f>
        <v>6.5072216182637064</v>
      </c>
      <c r="J9" s="131">
        <f t="shared" ref="J9:J12" si="3">F9/D9*100</f>
        <v>91.169977924944817</v>
      </c>
      <c r="K9" s="131">
        <f t="shared" ref="K9:K12" si="4">H9/F9*100</f>
        <v>101.45278450363196</v>
      </c>
    </row>
    <row r="10" spans="2:13" ht="16.5" customHeight="1" x14ac:dyDescent="0.25">
      <c r="B10" s="127" t="s">
        <v>319</v>
      </c>
      <c r="C10" s="128" t="s">
        <v>16</v>
      </c>
      <c r="D10" s="129">
        <v>1975</v>
      </c>
      <c r="E10" s="130">
        <f t="shared" si="0"/>
        <v>30.282122048451392</v>
      </c>
      <c r="F10" s="129">
        <v>1924</v>
      </c>
      <c r="G10" s="130">
        <f t="shared" si="1"/>
        <v>29.912935323383081</v>
      </c>
      <c r="H10" s="129">
        <v>1901</v>
      </c>
      <c r="I10" s="130">
        <f t="shared" si="2"/>
        <v>29.523217890976859</v>
      </c>
      <c r="J10" s="131">
        <f t="shared" si="3"/>
        <v>97.417721518987349</v>
      </c>
      <c r="K10" s="131">
        <f t="shared" si="4"/>
        <v>98.804573804573806</v>
      </c>
    </row>
    <row r="11" spans="2:13" ht="16.5" customHeight="1" x14ac:dyDescent="0.25">
      <c r="B11" s="127" t="s">
        <v>320</v>
      </c>
      <c r="C11" s="128" t="s">
        <v>17</v>
      </c>
      <c r="D11" s="129">
        <v>6</v>
      </c>
      <c r="E11" s="130">
        <f t="shared" si="0"/>
        <v>9.1996320147194111E-2</v>
      </c>
      <c r="F11" s="129">
        <v>5</v>
      </c>
      <c r="G11" s="130">
        <f t="shared" si="1"/>
        <v>7.7736318407960206E-2</v>
      </c>
      <c r="H11" s="129">
        <v>6</v>
      </c>
      <c r="I11" s="130">
        <f t="shared" si="2"/>
        <v>9.3182171144587669E-2</v>
      </c>
      <c r="J11" s="131">
        <f t="shared" si="3"/>
        <v>83.333333333333343</v>
      </c>
      <c r="K11" s="131">
        <f t="shared" si="4"/>
        <v>120</v>
      </c>
    </row>
    <row r="12" spans="2:13" ht="20.25" customHeight="1" x14ac:dyDescent="0.25">
      <c r="B12" s="463" t="s">
        <v>18</v>
      </c>
      <c r="C12" s="463"/>
      <c r="D12" s="132">
        <f t="shared" ref="D12:I12" si="5">SUM(D8:D11)</f>
        <v>6522</v>
      </c>
      <c r="E12" s="133">
        <f t="shared" si="5"/>
        <v>100</v>
      </c>
      <c r="F12" s="132">
        <f t="shared" si="5"/>
        <v>6432</v>
      </c>
      <c r="G12" s="133">
        <f t="shared" si="5"/>
        <v>100</v>
      </c>
      <c r="H12" s="132">
        <f t="shared" si="5"/>
        <v>6439</v>
      </c>
      <c r="I12" s="133">
        <f t="shared" si="5"/>
        <v>100.00000000000001</v>
      </c>
      <c r="J12" s="133">
        <f t="shared" si="3"/>
        <v>98.620055197792084</v>
      </c>
      <c r="K12" s="133">
        <f t="shared" si="4"/>
        <v>100.10883084577114</v>
      </c>
      <c r="M12" s="20"/>
    </row>
    <row r="14" spans="2:13" x14ac:dyDescent="0.25">
      <c r="H14" s="20"/>
    </row>
    <row r="15" spans="2:13" x14ac:dyDescent="0.25">
      <c r="D15" s="61"/>
      <c r="E15" s="61"/>
      <c r="F15" s="61"/>
      <c r="G15" s="61"/>
      <c r="H15" s="61"/>
      <c r="I15" s="61"/>
      <c r="J15" s="61"/>
      <c r="K15" s="61"/>
    </row>
  </sheetData>
  <mergeCells count="8">
    <mergeCell ref="B5:B6"/>
    <mergeCell ref="B4:K4"/>
    <mergeCell ref="B12:C12"/>
    <mergeCell ref="C5:C6"/>
    <mergeCell ref="J5:K5"/>
    <mergeCell ref="F5:G5"/>
    <mergeCell ref="H5:I5"/>
    <mergeCell ref="D5:E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dimension ref="B2:L12"/>
  <sheetViews>
    <sheetView workbookViewId="0">
      <selection activeCell="B13" sqref="B13"/>
    </sheetView>
  </sheetViews>
  <sheetFormatPr defaultColWidth="9.140625" defaultRowHeight="15" x14ac:dyDescent="0.25"/>
  <cols>
    <col min="1" max="1" width="9.140625" style="11"/>
    <col min="2" max="2" width="17.42578125" style="11" customWidth="1"/>
    <col min="3" max="3" width="13.140625" style="11" customWidth="1"/>
    <col min="4" max="4" width="20.85546875" style="11" customWidth="1"/>
    <col min="5" max="5" width="13.85546875" style="11" customWidth="1"/>
    <col min="6" max="6" width="14.42578125" style="11" customWidth="1"/>
    <col min="7" max="7" width="18.140625" style="11" customWidth="1"/>
    <col min="8" max="8" width="15.85546875" style="11" customWidth="1"/>
    <col min="9" max="9" width="17.140625" style="11" customWidth="1"/>
    <col min="10" max="10" width="19" style="11" customWidth="1"/>
    <col min="11" max="16384" width="9.140625" style="11"/>
  </cols>
  <sheetData>
    <row r="2" spans="2:12" ht="15.75" x14ac:dyDescent="0.25">
      <c r="B2" s="27"/>
      <c r="C2" s="16"/>
      <c r="D2" s="16"/>
      <c r="E2" s="16"/>
      <c r="F2" s="16"/>
      <c r="G2" s="16"/>
      <c r="H2" s="16"/>
      <c r="I2" s="16"/>
      <c r="J2" s="16"/>
    </row>
    <row r="3" spans="2:12" ht="16.5" thickBot="1" x14ac:dyDescent="0.3">
      <c r="B3" s="104" t="s">
        <v>24</v>
      </c>
      <c r="C3" s="101"/>
      <c r="D3" s="101"/>
      <c r="E3" s="101"/>
      <c r="F3" s="101"/>
      <c r="G3" s="101"/>
      <c r="H3" s="101"/>
      <c r="I3" s="105"/>
      <c r="J3" s="106" t="s">
        <v>334</v>
      </c>
    </row>
    <row r="4" spans="2:12" ht="24.95" customHeight="1" thickTop="1" x14ac:dyDescent="0.25">
      <c r="B4" s="464" t="s">
        <v>608</v>
      </c>
      <c r="C4" s="464"/>
      <c r="D4" s="464"/>
      <c r="E4" s="464"/>
      <c r="F4" s="464"/>
      <c r="G4" s="464"/>
      <c r="H4" s="464"/>
      <c r="I4" s="464"/>
      <c r="J4" s="464"/>
    </row>
    <row r="5" spans="2:12" ht="15.75" x14ac:dyDescent="0.25">
      <c r="B5" s="463" t="s">
        <v>488</v>
      </c>
      <c r="C5" s="463"/>
      <c r="D5" s="463"/>
      <c r="E5" s="463" t="s">
        <v>591</v>
      </c>
      <c r="F5" s="463"/>
      <c r="G5" s="463"/>
      <c r="H5" s="463" t="s">
        <v>601</v>
      </c>
      <c r="I5" s="463"/>
      <c r="J5" s="463"/>
    </row>
    <row r="6" spans="2:12" ht="15.75" x14ac:dyDescent="0.25">
      <c r="B6" s="124" t="s">
        <v>19</v>
      </c>
      <c r="C6" s="124" t="s">
        <v>20</v>
      </c>
      <c r="D6" s="124" t="s">
        <v>21</v>
      </c>
      <c r="E6" s="124" t="s">
        <v>22</v>
      </c>
      <c r="F6" s="124" t="s">
        <v>23</v>
      </c>
      <c r="G6" s="124" t="s">
        <v>21</v>
      </c>
      <c r="H6" s="124" t="s">
        <v>22</v>
      </c>
      <c r="I6" s="124" t="s">
        <v>20</v>
      </c>
      <c r="J6" s="124" t="s">
        <v>21</v>
      </c>
    </row>
    <row r="7" spans="2:12" x14ac:dyDescent="0.25">
      <c r="B7" s="126">
        <v>1</v>
      </c>
      <c r="C7" s="126">
        <v>2</v>
      </c>
      <c r="D7" s="126">
        <v>3</v>
      </c>
      <c r="E7" s="126">
        <v>4</v>
      </c>
      <c r="F7" s="126">
        <v>5</v>
      </c>
      <c r="G7" s="126">
        <v>6</v>
      </c>
      <c r="H7" s="126">
        <v>7</v>
      </c>
      <c r="I7" s="126">
        <v>8</v>
      </c>
      <c r="J7" s="126">
        <v>9</v>
      </c>
    </row>
    <row r="8" spans="2:12" ht="15.75" x14ac:dyDescent="0.25">
      <c r="B8" s="134">
        <v>6522</v>
      </c>
      <c r="C8" s="134">
        <v>24396438</v>
      </c>
      <c r="D8" s="134">
        <f>C8/B8</f>
        <v>3740.63753449862</v>
      </c>
      <c r="E8" s="134">
        <v>6432</v>
      </c>
      <c r="F8" s="134">
        <v>25890828</v>
      </c>
      <c r="G8" s="134">
        <f>F8/E8</f>
        <v>4025.3152985074626</v>
      </c>
      <c r="H8" s="134">
        <v>6439</v>
      </c>
      <c r="I8" s="134">
        <v>25572862</v>
      </c>
      <c r="J8" s="134">
        <f>I8/H8</f>
        <v>3971.5580059015374</v>
      </c>
      <c r="L8" s="20"/>
    </row>
    <row r="9" spans="2:12" ht="15.75" x14ac:dyDescent="0.25">
      <c r="B9" s="29"/>
      <c r="C9" s="16"/>
      <c r="D9" s="16"/>
      <c r="E9" s="16"/>
      <c r="F9" s="16"/>
      <c r="G9" s="16"/>
      <c r="H9" s="16"/>
      <c r="I9" s="16"/>
      <c r="J9" s="16"/>
    </row>
    <row r="10" spans="2:12" x14ac:dyDescent="0.25">
      <c r="B10" s="72"/>
      <c r="C10" s="72"/>
      <c r="D10" s="61"/>
      <c r="E10" s="61"/>
      <c r="F10" s="61"/>
      <c r="G10" s="61"/>
      <c r="H10" s="61"/>
      <c r="I10" s="61"/>
      <c r="J10" s="61"/>
    </row>
    <row r="12" spans="2:12" x14ac:dyDescent="0.25">
      <c r="B12" s="61"/>
      <c r="C12" s="61"/>
      <c r="D12" s="61"/>
      <c r="E12" s="61"/>
      <c r="F12" s="61"/>
      <c r="G12" s="61"/>
      <c r="H12" s="61"/>
      <c r="I12" s="61"/>
      <c r="J12" s="61"/>
    </row>
  </sheetData>
  <mergeCells count="4">
    <mergeCell ref="B4:J4"/>
    <mergeCell ref="B5:D5"/>
    <mergeCell ref="E5:G5"/>
    <mergeCell ref="H5:J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dimension ref="B1:AB28"/>
  <sheetViews>
    <sheetView workbookViewId="0">
      <selection activeCell="K30" sqref="K30"/>
    </sheetView>
  </sheetViews>
  <sheetFormatPr defaultColWidth="9.140625" defaultRowHeight="15" x14ac:dyDescent="0.25"/>
  <cols>
    <col min="1" max="2" width="9.140625" style="11"/>
    <col min="3" max="3" width="34.85546875" style="11" customWidth="1"/>
    <col min="4" max="4" width="16" style="11" customWidth="1"/>
    <col min="5" max="7" width="15.140625" style="11" customWidth="1"/>
    <col min="8" max="8" width="14.5703125" style="11" customWidth="1"/>
    <col min="9" max="9" width="13.85546875" style="11" customWidth="1"/>
    <col min="10" max="10" width="12.85546875" style="11" customWidth="1"/>
    <col min="11" max="11" width="13.140625" style="11" customWidth="1"/>
    <col min="12" max="12" width="9.140625" style="11"/>
    <col min="13" max="13" width="12.140625" style="11" bestFit="1" customWidth="1"/>
    <col min="14" max="14" width="10.7109375" style="11" customWidth="1"/>
    <col min="15" max="15" width="15" style="11" customWidth="1"/>
    <col min="16" max="16" width="9.140625" style="11"/>
    <col min="17" max="17" width="10.140625" style="11" bestFit="1" customWidth="1"/>
    <col min="18" max="16384" width="9.140625" style="11"/>
  </cols>
  <sheetData>
    <row r="1" spans="2:28" ht="15.75" x14ac:dyDescent="0.25">
      <c r="C1" s="22"/>
      <c r="D1" s="16"/>
      <c r="E1" s="16"/>
      <c r="F1" s="16"/>
      <c r="G1" s="16"/>
      <c r="H1" s="16"/>
      <c r="I1" s="16"/>
      <c r="J1" s="16"/>
      <c r="K1" s="16"/>
    </row>
    <row r="2" spans="2:28" ht="15.75" x14ac:dyDescent="0.25">
      <c r="C2" s="16"/>
      <c r="D2" s="16"/>
      <c r="E2" s="16"/>
      <c r="F2" s="16"/>
      <c r="G2" s="16"/>
      <c r="H2" s="16"/>
      <c r="I2" s="16"/>
      <c r="J2" s="16"/>
      <c r="K2" s="16"/>
      <c r="M2" s="95"/>
    </row>
    <row r="3" spans="2:28" ht="16.5" thickBot="1" x14ac:dyDescent="0.3">
      <c r="B3" s="79"/>
      <c r="C3" s="108" t="s">
        <v>45</v>
      </c>
      <c r="D3" s="101"/>
      <c r="E3" s="101"/>
      <c r="F3" s="101"/>
      <c r="G3" s="101"/>
      <c r="H3" s="101"/>
      <c r="I3" s="101"/>
      <c r="J3" s="101"/>
      <c r="K3" s="106" t="s">
        <v>333</v>
      </c>
    </row>
    <row r="4" spans="2:28" ht="24.95" customHeight="1" thickTop="1" x14ac:dyDescent="0.25">
      <c r="B4" s="465" t="s">
        <v>609</v>
      </c>
      <c r="C4" s="465"/>
      <c r="D4" s="465"/>
      <c r="E4" s="465"/>
      <c r="F4" s="465"/>
      <c r="G4" s="465"/>
      <c r="H4" s="465"/>
      <c r="I4" s="465"/>
      <c r="J4" s="465"/>
      <c r="K4" s="465"/>
    </row>
    <row r="5" spans="2:28" ht="19.5" customHeight="1" x14ac:dyDescent="0.25">
      <c r="B5" s="461" t="s">
        <v>133</v>
      </c>
      <c r="C5" s="463" t="s">
        <v>25</v>
      </c>
      <c r="D5" s="463" t="s">
        <v>488</v>
      </c>
      <c r="E5" s="463"/>
      <c r="F5" s="463" t="s">
        <v>591</v>
      </c>
      <c r="G5" s="463"/>
      <c r="H5" s="463" t="s">
        <v>601</v>
      </c>
      <c r="I5" s="463"/>
      <c r="J5" s="463" t="s">
        <v>1</v>
      </c>
      <c r="K5" s="463"/>
    </row>
    <row r="6" spans="2:28" ht="15.75" x14ac:dyDescent="0.25">
      <c r="B6" s="461"/>
      <c r="C6" s="463"/>
      <c r="D6" s="124" t="s">
        <v>2</v>
      </c>
      <c r="E6" s="124" t="s">
        <v>26</v>
      </c>
      <c r="F6" s="124" t="s">
        <v>2</v>
      </c>
      <c r="G6" s="124" t="s">
        <v>26</v>
      </c>
      <c r="H6" s="124" t="s">
        <v>2</v>
      </c>
      <c r="I6" s="124" t="s">
        <v>26</v>
      </c>
      <c r="J6" s="124" t="s">
        <v>417</v>
      </c>
      <c r="K6" s="124" t="s">
        <v>418</v>
      </c>
    </row>
    <row r="7" spans="2:28" x14ac:dyDescent="0.25">
      <c r="B7" s="125">
        <v>1</v>
      </c>
      <c r="C7" s="126">
        <v>2</v>
      </c>
      <c r="D7" s="126">
        <v>3</v>
      </c>
      <c r="E7" s="126">
        <v>4</v>
      </c>
      <c r="F7" s="126">
        <v>5</v>
      </c>
      <c r="G7" s="126">
        <v>6</v>
      </c>
      <c r="H7" s="126">
        <v>7</v>
      </c>
      <c r="I7" s="126">
        <v>8</v>
      </c>
      <c r="J7" s="126">
        <v>9</v>
      </c>
      <c r="K7" s="126">
        <v>10</v>
      </c>
    </row>
    <row r="8" spans="2:28" ht="15.75" x14ac:dyDescent="0.25">
      <c r="B8" s="135"/>
      <c r="C8" s="468" t="s">
        <v>27</v>
      </c>
      <c r="D8" s="468"/>
      <c r="E8" s="128"/>
      <c r="F8" s="136"/>
      <c r="G8" s="128"/>
      <c r="H8" s="137"/>
      <c r="I8" s="137"/>
      <c r="J8" s="128"/>
      <c r="K8" s="137"/>
    </row>
    <row r="9" spans="2:28" ht="15.75" x14ac:dyDescent="0.25">
      <c r="B9" s="138" t="s">
        <v>317</v>
      </c>
      <c r="C9" s="139" t="s">
        <v>28</v>
      </c>
      <c r="D9" s="129">
        <v>7414615</v>
      </c>
      <c r="E9" s="130">
        <f>D9/D$17*100</f>
        <v>30.392203156870689</v>
      </c>
      <c r="F9" s="129">
        <v>7989239</v>
      </c>
      <c r="G9" s="140">
        <f>F9/F$17*100</f>
        <v>30.857410199472955</v>
      </c>
      <c r="H9" s="129">
        <v>8066578</v>
      </c>
      <c r="I9" s="140">
        <f>H9/H$17*100</f>
        <v>31.543508896266676</v>
      </c>
      <c r="J9" s="131">
        <f>F9/D9*100</f>
        <v>107.74988316992858</v>
      </c>
      <c r="K9" s="131">
        <f>H9/F9*100</f>
        <v>100.96803963431312</v>
      </c>
      <c r="M9" s="19"/>
      <c r="N9" s="36"/>
      <c r="O9" s="20"/>
      <c r="P9" s="61"/>
      <c r="Q9" s="20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</row>
    <row r="10" spans="2:28" ht="15.75" x14ac:dyDescent="0.25">
      <c r="B10" s="138" t="s">
        <v>318</v>
      </c>
      <c r="C10" s="139" t="s">
        <v>29</v>
      </c>
      <c r="D10" s="129">
        <v>1687459</v>
      </c>
      <c r="E10" s="130">
        <f t="shared" ref="E10:E16" si="0">D10/D$17*100</f>
        <v>6.9168253168761771</v>
      </c>
      <c r="F10" s="129">
        <v>1966008</v>
      </c>
      <c r="G10" s="140">
        <f t="shared" ref="G10:G16" si="1">F10/F$17*100</f>
        <v>7.5934535581480818</v>
      </c>
      <c r="H10" s="129">
        <v>1884440</v>
      </c>
      <c r="I10" s="140">
        <f t="shared" ref="I10:I16" si="2">H10/H$17*100</f>
        <v>7.3689053653830383</v>
      </c>
      <c r="J10" s="131">
        <f t="shared" ref="J10:J16" si="3">F10/D10*100</f>
        <v>116.50700846657607</v>
      </c>
      <c r="K10" s="131">
        <f t="shared" ref="K10:K16" si="4">H10/F10*100</f>
        <v>95.851085041363007</v>
      </c>
      <c r="M10" s="19"/>
      <c r="N10" s="36"/>
      <c r="O10" s="20"/>
      <c r="P10" s="61"/>
      <c r="Q10" s="20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</row>
    <row r="11" spans="2:28" ht="15.75" x14ac:dyDescent="0.25">
      <c r="B11" s="138" t="s">
        <v>319</v>
      </c>
      <c r="C11" s="139" t="s">
        <v>30</v>
      </c>
      <c r="D11" s="129">
        <v>275941</v>
      </c>
      <c r="E11" s="130">
        <f t="shared" si="0"/>
        <v>1.1310708555076769</v>
      </c>
      <c r="F11" s="129">
        <v>350452</v>
      </c>
      <c r="G11" s="140">
        <f t="shared" si="1"/>
        <v>1.3535758686435211</v>
      </c>
      <c r="H11" s="129">
        <v>210717</v>
      </c>
      <c r="I11" s="140">
        <f t="shared" si="2"/>
        <v>0.82398677160186451</v>
      </c>
      <c r="J11" s="131">
        <f t="shared" si="3"/>
        <v>127.00251140642385</v>
      </c>
      <c r="K11" s="131">
        <f t="shared" si="4"/>
        <v>60.127207149623921</v>
      </c>
      <c r="M11" s="19"/>
      <c r="N11" s="36"/>
      <c r="O11" s="20"/>
      <c r="P11" s="61"/>
      <c r="Q11" s="20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</row>
    <row r="12" spans="2:28" ht="15.75" x14ac:dyDescent="0.25">
      <c r="B12" s="138" t="s">
        <v>320</v>
      </c>
      <c r="C12" s="139" t="s">
        <v>31</v>
      </c>
      <c r="D12" s="129">
        <v>15254651</v>
      </c>
      <c r="E12" s="130">
        <f t="shared" si="0"/>
        <v>62.528189566034186</v>
      </c>
      <c r="F12" s="129">
        <v>15890821</v>
      </c>
      <c r="G12" s="140">
        <f>F12/F$17*100</f>
        <v>61.376256487432535</v>
      </c>
      <c r="H12" s="129">
        <v>15682769</v>
      </c>
      <c r="I12" s="140">
        <f>H12/H$17*100</f>
        <v>61.325826573498112</v>
      </c>
      <c r="J12" s="131">
        <f t="shared" si="3"/>
        <v>104.17033467366772</v>
      </c>
      <c r="K12" s="131">
        <f t="shared" si="4"/>
        <v>98.690741025904202</v>
      </c>
      <c r="M12" s="19"/>
      <c r="N12" s="36"/>
      <c r="O12" s="20"/>
      <c r="P12" s="61"/>
      <c r="Q12" s="20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</row>
    <row r="13" spans="2:28" ht="15.75" x14ac:dyDescent="0.25">
      <c r="B13" s="138" t="s">
        <v>321</v>
      </c>
      <c r="C13" s="139" t="s">
        <v>32</v>
      </c>
      <c r="D13" s="129">
        <v>1127176</v>
      </c>
      <c r="E13" s="130">
        <f t="shared" si="0"/>
        <v>4.6202482509946741</v>
      </c>
      <c r="F13" s="129">
        <v>1099948</v>
      </c>
      <c r="G13" s="140">
        <f t="shared" si="1"/>
        <v>4.2484079690305769</v>
      </c>
      <c r="H13" s="129">
        <v>1056475</v>
      </c>
      <c r="I13" s="140">
        <f t="shared" si="2"/>
        <v>4.1312349004972537</v>
      </c>
      <c r="J13" s="131">
        <f t="shared" si="3"/>
        <v>97.584405629644351</v>
      </c>
      <c r="K13" s="131">
        <f t="shared" si="4"/>
        <v>96.04772225596119</v>
      </c>
      <c r="M13" s="19"/>
      <c r="N13" s="36"/>
      <c r="O13" s="20"/>
      <c r="P13" s="61"/>
      <c r="Q13" s="20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</row>
    <row r="14" spans="2:28" ht="17.25" customHeight="1" x14ac:dyDescent="0.25">
      <c r="B14" s="138" t="s">
        <v>322</v>
      </c>
      <c r="C14" s="139" t="s">
        <v>33</v>
      </c>
      <c r="D14" s="129">
        <f>D12-D13</f>
        <v>14127475</v>
      </c>
      <c r="E14" s="130">
        <f t="shared" si="0"/>
        <v>57.907941315039515</v>
      </c>
      <c r="F14" s="129">
        <f>F12-F13</f>
        <v>14790873</v>
      </c>
      <c r="G14" s="140">
        <f t="shared" si="1"/>
        <v>57.127848518401962</v>
      </c>
      <c r="H14" s="129">
        <f>H12-H13</f>
        <v>14626294</v>
      </c>
      <c r="I14" s="140">
        <f t="shared" si="2"/>
        <v>57.194591673000858</v>
      </c>
      <c r="J14" s="131">
        <f t="shared" si="3"/>
        <v>104.69580020491985</v>
      </c>
      <c r="K14" s="131">
        <f t="shared" si="4"/>
        <v>98.887293535682446</v>
      </c>
      <c r="M14" s="19"/>
      <c r="N14" s="36"/>
      <c r="O14" s="20"/>
      <c r="P14" s="61"/>
      <c r="Q14" s="20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</row>
    <row r="15" spans="2:28" ht="15.75" x14ac:dyDescent="0.25">
      <c r="B15" s="138" t="s">
        <v>323</v>
      </c>
      <c r="C15" s="139" t="s">
        <v>34</v>
      </c>
      <c r="D15" s="129">
        <v>553475</v>
      </c>
      <c r="E15" s="130">
        <f t="shared" si="0"/>
        <v>2.2686713527605957</v>
      </c>
      <c r="F15" s="129">
        <v>516921</v>
      </c>
      <c r="G15" s="140">
        <f t="shared" si="1"/>
        <v>1.9965410144472784</v>
      </c>
      <c r="H15" s="129">
        <v>511428</v>
      </c>
      <c r="I15" s="140">
        <f t="shared" si="2"/>
        <v>1.9998856600407104</v>
      </c>
      <c r="J15" s="131">
        <f t="shared" si="3"/>
        <v>93.395546320972045</v>
      </c>
      <c r="K15" s="131">
        <f t="shared" si="4"/>
        <v>98.937361801900096</v>
      </c>
      <c r="M15" s="19"/>
      <c r="N15" s="36"/>
      <c r="O15" s="20"/>
      <c r="P15" s="61"/>
      <c r="Q15" s="20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</row>
    <row r="16" spans="2:28" ht="15.75" x14ac:dyDescent="0.25">
      <c r="B16" s="138" t="s">
        <v>324</v>
      </c>
      <c r="C16" s="139" t="s">
        <v>35</v>
      </c>
      <c r="D16" s="129">
        <v>337473</v>
      </c>
      <c r="E16" s="130">
        <f t="shared" si="0"/>
        <v>1.383288002945348</v>
      </c>
      <c r="F16" s="129">
        <v>277335</v>
      </c>
      <c r="G16" s="140">
        <f t="shared" si="1"/>
        <v>1.0711708408862011</v>
      </c>
      <c r="H16" s="129">
        <v>273405</v>
      </c>
      <c r="I16" s="140">
        <f t="shared" si="2"/>
        <v>1.069121633706857</v>
      </c>
      <c r="J16" s="131">
        <f t="shared" si="3"/>
        <v>82.179907725951409</v>
      </c>
      <c r="K16" s="131">
        <f t="shared" si="4"/>
        <v>98.582941208286016</v>
      </c>
      <c r="M16" s="19"/>
      <c r="N16" s="36"/>
      <c r="O16" s="20"/>
      <c r="P16" s="61"/>
      <c r="Q16" s="20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</row>
    <row r="17" spans="2:28" ht="15.75" x14ac:dyDescent="0.25">
      <c r="B17" s="463" t="s">
        <v>36</v>
      </c>
      <c r="C17" s="463"/>
      <c r="D17" s="132">
        <f t="shared" ref="D17:I17" si="5">D9+D10+D11+D14+D15+D16</f>
        <v>24396438</v>
      </c>
      <c r="E17" s="124">
        <f t="shared" si="5"/>
        <v>100</v>
      </c>
      <c r="F17" s="132">
        <f t="shared" si="5"/>
        <v>25890828</v>
      </c>
      <c r="G17" s="124">
        <f t="shared" si="5"/>
        <v>100</v>
      </c>
      <c r="H17" s="132">
        <f>H9+H10+H11+H14+H15+H16</f>
        <v>25572862</v>
      </c>
      <c r="I17" s="124">
        <f t="shared" si="5"/>
        <v>100</v>
      </c>
      <c r="J17" s="133">
        <f>F17/D17*100</f>
        <v>106.12544339464638</v>
      </c>
      <c r="K17" s="454">
        <f>H17/F17*100</f>
        <v>98.771897136700304</v>
      </c>
      <c r="M17" s="19"/>
      <c r="N17" s="36"/>
      <c r="O17" s="20"/>
      <c r="P17" s="61"/>
      <c r="Q17" s="20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</row>
    <row r="18" spans="2:28" ht="15.75" x14ac:dyDescent="0.25">
      <c r="B18" s="135"/>
      <c r="C18" s="468" t="s">
        <v>416</v>
      </c>
      <c r="D18" s="468"/>
      <c r="E18" s="141"/>
      <c r="F18" s="136"/>
      <c r="G18" s="141"/>
      <c r="H18" s="129"/>
      <c r="I18" s="141"/>
      <c r="J18" s="141"/>
      <c r="K18" s="131"/>
      <c r="M18" s="19"/>
      <c r="N18" s="36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</row>
    <row r="19" spans="2:28" ht="15.75" x14ac:dyDescent="0.25">
      <c r="B19" s="127" t="s">
        <v>325</v>
      </c>
      <c r="C19" s="128" t="s">
        <v>37</v>
      </c>
      <c r="D19" s="129">
        <v>19660862</v>
      </c>
      <c r="E19" s="130">
        <f>D19/D$25*100</f>
        <v>80.589067961478648</v>
      </c>
      <c r="F19" s="129">
        <v>21184952</v>
      </c>
      <c r="G19" s="130">
        <f>F19/F$25*100</f>
        <v>81.82415796049473</v>
      </c>
      <c r="H19" s="129">
        <v>20719730</v>
      </c>
      <c r="I19" s="130">
        <f>H19/H$25*100</f>
        <v>81.022335317806821</v>
      </c>
      <c r="J19" s="131">
        <f>F19/D19*100</f>
        <v>107.75189816194224</v>
      </c>
      <c r="K19" s="131">
        <f>H19/F19*100</f>
        <v>97.803997856591792</v>
      </c>
      <c r="M19" s="19"/>
      <c r="N19" s="36"/>
      <c r="O19" s="20"/>
      <c r="P19" s="61"/>
      <c r="Q19" s="20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</row>
    <row r="20" spans="2:28" ht="15.75" x14ac:dyDescent="0.25">
      <c r="B20" s="127" t="s">
        <v>326</v>
      </c>
      <c r="C20" s="128" t="s">
        <v>38</v>
      </c>
      <c r="D20" s="129">
        <v>0</v>
      </c>
      <c r="E20" s="130">
        <f t="shared" ref="E20:E24" si="6">D20/D$25*100</f>
        <v>0</v>
      </c>
      <c r="F20" s="129">
        <v>0</v>
      </c>
      <c r="G20" s="130">
        <f t="shared" ref="G20:G24" si="7">F20/F$25*100</f>
        <v>0</v>
      </c>
      <c r="H20" s="142">
        <v>0</v>
      </c>
      <c r="I20" s="130">
        <f t="shared" ref="I20:I24" si="8">H20/H$25*100</f>
        <v>0</v>
      </c>
      <c r="J20" s="131" t="s">
        <v>110</v>
      </c>
      <c r="K20" s="131" t="s">
        <v>110</v>
      </c>
      <c r="M20" s="19"/>
      <c r="N20" s="36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</row>
    <row r="21" spans="2:28" ht="15.75" x14ac:dyDescent="0.25">
      <c r="B21" s="127" t="s">
        <v>327</v>
      </c>
      <c r="C21" s="128" t="s">
        <v>39</v>
      </c>
      <c r="D21" s="129">
        <v>811878</v>
      </c>
      <c r="E21" s="130">
        <f t="shared" si="6"/>
        <v>3.3278546646850664</v>
      </c>
      <c r="F21" s="129">
        <v>779075</v>
      </c>
      <c r="G21" s="130">
        <f t="shared" si="7"/>
        <v>3.0090771913513157</v>
      </c>
      <c r="H21" s="129">
        <v>771060</v>
      </c>
      <c r="I21" s="130">
        <f t="shared" si="8"/>
        <v>3.0151494189426273</v>
      </c>
      <c r="J21" s="131">
        <f t="shared" ref="J21:J24" si="9">F21/D21*100</f>
        <v>95.959614621901324</v>
      </c>
      <c r="K21" s="131">
        <f>H21/F21*100</f>
        <v>98.971215864968073</v>
      </c>
      <c r="M21" s="19"/>
      <c r="N21" s="36"/>
      <c r="O21" s="20"/>
      <c r="P21" s="61"/>
      <c r="Q21" s="20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</row>
    <row r="22" spans="2:28" ht="15.75" x14ac:dyDescent="0.25">
      <c r="B22" s="127" t="s">
        <v>328</v>
      </c>
      <c r="C22" s="128" t="s">
        <v>40</v>
      </c>
      <c r="D22" s="129">
        <v>857616</v>
      </c>
      <c r="E22" s="130">
        <f t="shared" si="6"/>
        <v>3.5153328530992929</v>
      </c>
      <c r="F22" s="129">
        <v>818654</v>
      </c>
      <c r="G22" s="130">
        <f t="shared" si="7"/>
        <v>3.1619459987915413</v>
      </c>
      <c r="H22" s="129">
        <v>953780</v>
      </c>
      <c r="I22" s="130">
        <f t="shared" si="8"/>
        <v>3.7296568526432434</v>
      </c>
      <c r="J22" s="131">
        <f t="shared" si="9"/>
        <v>95.456941101845118</v>
      </c>
      <c r="K22" s="131">
        <f t="shared" ref="K22:K24" si="10">H22/F22*100</f>
        <v>116.50587427655638</v>
      </c>
      <c r="M22" s="19"/>
      <c r="N22" s="36"/>
      <c r="O22" s="20"/>
      <c r="P22" s="61"/>
      <c r="Q22" s="20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</row>
    <row r="23" spans="2:28" ht="15.75" x14ac:dyDescent="0.25">
      <c r="B23" s="469" t="s">
        <v>41</v>
      </c>
      <c r="C23" s="469"/>
      <c r="D23" s="129"/>
      <c r="E23" s="130"/>
      <c r="F23" s="129"/>
      <c r="G23" s="130"/>
      <c r="H23" s="129"/>
      <c r="I23" s="130"/>
      <c r="J23" s="131"/>
      <c r="K23" s="131"/>
      <c r="M23" s="19"/>
      <c r="N23" s="36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</row>
    <row r="24" spans="2:28" ht="15.75" x14ac:dyDescent="0.25">
      <c r="B24" s="127" t="s">
        <v>329</v>
      </c>
      <c r="C24" s="128" t="s">
        <v>42</v>
      </c>
      <c r="D24" s="129">
        <v>3066082</v>
      </c>
      <c r="E24" s="130">
        <f t="shared" si="6"/>
        <v>12.567744520737003</v>
      </c>
      <c r="F24" s="129">
        <v>3108147</v>
      </c>
      <c r="G24" s="130">
        <f t="shared" si="7"/>
        <v>12.004818849362406</v>
      </c>
      <c r="H24" s="129">
        <v>3128292</v>
      </c>
      <c r="I24" s="130">
        <f t="shared" si="8"/>
        <v>12.232858410607307</v>
      </c>
      <c r="J24" s="131">
        <f t="shared" si="9"/>
        <v>101.37194634716226</v>
      </c>
      <c r="K24" s="131">
        <f t="shared" si="10"/>
        <v>100.64813536811484</v>
      </c>
      <c r="M24" s="19"/>
      <c r="N24" s="36"/>
      <c r="O24" s="20"/>
      <c r="P24" s="61"/>
      <c r="Q24" s="20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</row>
    <row r="25" spans="2:28" ht="15" customHeight="1" x14ac:dyDescent="0.25">
      <c r="B25" s="463" t="s">
        <v>43</v>
      </c>
      <c r="C25" s="463"/>
      <c r="D25" s="466">
        <f t="shared" ref="D25:I25" si="11">SUM(D19:D24)</f>
        <v>24396438</v>
      </c>
      <c r="E25" s="467">
        <f t="shared" si="11"/>
        <v>100.00000000000001</v>
      </c>
      <c r="F25" s="466">
        <f t="shared" si="11"/>
        <v>25890828</v>
      </c>
      <c r="G25" s="463">
        <f t="shared" si="11"/>
        <v>99.999999999999986</v>
      </c>
      <c r="H25" s="466">
        <f t="shared" si="11"/>
        <v>25572862</v>
      </c>
      <c r="I25" s="463">
        <f t="shared" si="11"/>
        <v>100</v>
      </c>
      <c r="J25" s="467">
        <f>F25/D25*100</f>
        <v>106.12544339464638</v>
      </c>
      <c r="K25" s="467">
        <f>H25/F25*100</f>
        <v>98.771897136700304</v>
      </c>
      <c r="M25" s="19"/>
      <c r="N25" s="36"/>
      <c r="O25" s="20"/>
      <c r="P25" s="61"/>
      <c r="Q25" s="20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</row>
    <row r="26" spans="2:28" ht="15.75" customHeight="1" x14ac:dyDescent="0.25">
      <c r="B26" s="463" t="s">
        <v>44</v>
      </c>
      <c r="C26" s="463"/>
      <c r="D26" s="466"/>
      <c r="E26" s="467"/>
      <c r="F26" s="466"/>
      <c r="G26" s="463"/>
      <c r="H26" s="466"/>
      <c r="I26" s="463"/>
      <c r="J26" s="467"/>
      <c r="K26" s="467"/>
      <c r="M26" s="19"/>
      <c r="N26" s="36"/>
      <c r="O26" s="20"/>
    </row>
    <row r="27" spans="2:28" x14ac:dyDescent="0.25">
      <c r="N27" s="36"/>
    </row>
    <row r="28" spans="2:28" ht="19.5" customHeight="1" x14ac:dyDescent="0.25">
      <c r="B28" s="446"/>
      <c r="C28" s="446"/>
      <c r="D28" s="446"/>
      <c r="E28" s="446"/>
      <c r="F28" s="446"/>
      <c r="G28" s="446"/>
      <c r="H28" s="446"/>
      <c r="I28" s="446"/>
      <c r="J28" s="446"/>
      <c r="K28" s="446"/>
    </row>
  </sheetData>
  <mergeCells count="21">
    <mergeCell ref="B4:K4"/>
    <mergeCell ref="H25:H26"/>
    <mergeCell ref="I25:I26"/>
    <mergeCell ref="J25:J26"/>
    <mergeCell ref="K25:K26"/>
    <mergeCell ref="C8:D8"/>
    <mergeCell ref="C18:D18"/>
    <mergeCell ref="D25:D26"/>
    <mergeCell ref="E25:E26"/>
    <mergeCell ref="F25:F26"/>
    <mergeCell ref="G25:G26"/>
    <mergeCell ref="C5:C6"/>
    <mergeCell ref="D5:E5"/>
    <mergeCell ref="F5:G5"/>
    <mergeCell ref="B17:C17"/>
    <mergeCell ref="B23:C23"/>
    <mergeCell ref="B25:C25"/>
    <mergeCell ref="B26:C26"/>
    <mergeCell ref="H5:I5"/>
    <mergeCell ref="J5:K5"/>
    <mergeCell ref="B5:B6"/>
  </mergeCells>
  <pageMargins left="0.7" right="0.7" top="0.75" bottom="0.75" header="0.3" footer="0.3"/>
  <pageSetup orientation="portrait" r:id="rId1"/>
  <ignoredErrors>
    <ignoredError sqref="D18:I18 C16 C20:C22 C9 C10 C11 C12 C13 C14 C15 C19 C24" numberStoredAsText="1"/>
    <ignoredError sqref="F14:H14 E14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dimension ref="B2:P12"/>
  <sheetViews>
    <sheetView workbookViewId="0">
      <selection activeCell="K13" sqref="K13"/>
    </sheetView>
  </sheetViews>
  <sheetFormatPr defaultColWidth="9.140625" defaultRowHeight="15" x14ac:dyDescent="0.25"/>
  <cols>
    <col min="1" max="1" width="9.140625" style="11"/>
    <col min="2" max="2" width="7.7109375" style="11" customWidth="1"/>
    <col min="3" max="3" width="14.5703125" style="11" customWidth="1"/>
    <col min="4" max="4" width="14.140625" style="11" customWidth="1"/>
    <col min="5" max="5" width="13.140625" style="11" customWidth="1"/>
    <col min="6" max="6" width="12.85546875" style="11" customWidth="1"/>
    <col min="7" max="7" width="12.140625" style="11" customWidth="1"/>
    <col min="8" max="8" width="13.85546875" style="11" customWidth="1"/>
    <col min="9" max="9" width="11.85546875" style="11" customWidth="1"/>
    <col min="10" max="10" width="12.140625" style="11" customWidth="1"/>
    <col min="11" max="11" width="13" style="11" customWidth="1"/>
    <col min="12" max="12" width="12.140625" style="11" customWidth="1"/>
    <col min="13" max="13" width="11.85546875" style="11" customWidth="1"/>
    <col min="14" max="14" width="13.140625" style="11" customWidth="1"/>
    <col min="15" max="16384" width="9.140625" style="11"/>
  </cols>
  <sheetData>
    <row r="2" spans="2:16" ht="15.75" x14ac:dyDescent="0.25">
      <c r="C2" s="22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P2" s="95"/>
    </row>
    <row r="3" spans="2:16" ht="16.5" thickBot="1" x14ac:dyDescent="0.3">
      <c r="B3" s="79"/>
      <c r="C3" s="109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6" t="s">
        <v>332</v>
      </c>
    </row>
    <row r="4" spans="2:16" ht="24.95" customHeight="1" thickTop="1" x14ac:dyDescent="0.25">
      <c r="B4" s="465" t="s">
        <v>610</v>
      </c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</row>
    <row r="5" spans="2:16" ht="15.75" x14ac:dyDescent="0.25">
      <c r="B5" s="470" t="s">
        <v>133</v>
      </c>
      <c r="C5" s="463" t="s">
        <v>0</v>
      </c>
      <c r="D5" s="463" t="s">
        <v>488</v>
      </c>
      <c r="E5" s="463"/>
      <c r="F5" s="463"/>
      <c r="G5" s="463" t="s">
        <v>591</v>
      </c>
      <c r="H5" s="463"/>
      <c r="I5" s="463"/>
      <c r="J5" s="463" t="s">
        <v>601</v>
      </c>
      <c r="K5" s="463"/>
      <c r="L5" s="463"/>
      <c r="M5" s="471" t="s">
        <v>1</v>
      </c>
      <c r="N5" s="471"/>
    </row>
    <row r="6" spans="2:16" ht="31.5" x14ac:dyDescent="0.25">
      <c r="B6" s="470"/>
      <c r="C6" s="463"/>
      <c r="D6" s="124" t="s">
        <v>46</v>
      </c>
      <c r="E6" s="124" t="s">
        <v>565</v>
      </c>
      <c r="F6" s="124" t="s">
        <v>26</v>
      </c>
      <c r="G6" s="124" t="s">
        <v>46</v>
      </c>
      <c r="H6" s="124" t="s">
        <v>566</v>
      </c>
      <c r="I6" s="124" t="s">
        <v>26</v>
      </c>
      <c r="J6" s="124" t="s">
        <v>46</v>
      </c>
      <c r="K6" s="124" t="s">
        <v>567</v>
      </c>
      <c r="L6" s="124" t="s">
        <v>26</v>
      </c>
      <c r="M6" s="124" t="s">
        <v>420</v>
      </c>
      <c r="N6" s="124" t="s">
        <v>421</v>
      </c>
    </row>
    <row r="7" spans="2:16" x14ac:dyDescent="0.25">
      <c r="B7" s="125">
        <v>1</v>
      </c>
      <c r="C7" s="126">
        <v>2</v>
      </c>
      <c r="D7" s="126">
        <v>3</v>
      </c>
      <c r="E7" s="126">
        <v>4</v>
      </c>
      <c r="F7" s="126">
        <v>5</v>
      </c>
      <c r="G7" s="126">
        <v>6</v>
      </c>
      <c r="H7" s="126">
        <v>7</v>
      </c>
      <c r="I7" s="126">
        <v>8</v>
      </c>
      <c r="J7" s="126">
        <v>9</v>
      </c>
      <c r="K7" s="126">
        <v>10</v>
      </c>
      <c r="L7" s="126">
        <v>11</v>
      </c>
      <c r="M7" s="126">
        <v>12</v>
      </c>
      <c r="N7" s="126">
        <v>13</v>
      </c>
    </row>
    <row r="8" spans="2:16" ht="15.75" x14ac:dyDescent="0.25">
      <c r="B8" s="143" t="s">
        <v>317</v>
      </c>
      <c r="C8" s="144" t="s">
        <v>47</v>
      </c>
      <c r="D8" s="141">
        <v>1</v>
      </c>
      <c r="E8" s="129">
        <v>879736</v>
      </c>
      <c r="F8" s="130">
        <f>E8/E10*100</f>
        <v>3.6060018269880216</v>
      </c>
      <c r="G8" s="141">
        <v>1</v>
      </c>
      <c r="H8" s="129">
        <v>1054365</v>
      </c>
      <c r="I8" s="130">
        <f>H8/H10*100</f>
        <v>4.0723494822181818</v>
      </c>
      <c r="J8" s="141">
        <v>1</v>
      </c>
      <c r="K8" s="129">
        <v>1036443</v>
      </c>
      <c r="L8" s="130">
        <f>K8/K10*100</f>
        <v>4.0529018613559948</v>
      </c>
      <c r="M8" s="131">
        <f>H8/E8*100</f>
        <v>119.85015959333253</v>
      </c>
      <c r="N8" s="131">
        <f>K8/H8*100</f>
        <v>98.300209130614164</v>
      </c>
      <c r="P8"/>
    </row>
    <row r="9" spans="2:16" ht="15.75" x14ac:dyDescent="0.25">
      <c r="B9" s="143" t="s">
        <v>318</v>
      </c>
      <c r="C9" s="128" t="s">
        <v>48</v>
      </c>
      <c r="D9" s="141">
        <v>14</v>
      </c>
      <c r="E9" s="129">
        <v>23516702</v>
      </c>
      <c r="F9" s="130">
        <f>E9/E10*100</f>
        <v>96.39399817301198</v>
      </c>
      <c r="G9" s="141">
        <v>13</v>
      </c>
      <c r="H9" s="129">
        <v>24836463</v>
      </c>
      <c r="I9" s="130">
        <f>H9/H10*100</f>
        <v>95.927650517781814</v>
      </c>
      <c r="J9" s="141">
        <v>13</v>
      </c>
      <c r="K9" s="129">
        <v>24536419</v>
      </c>
      <c r="L9" s="130">
        <f>K9/K10*100</f>
        <v>95.947098138644009</v>
      </c>
      <c r="M9" s="131">
        <f t="shared" ref="M9:M10" si="0">H9/E9*100</f>
        <v>105.61201566444139</v>
      </c>
      <c r="N9" s="131">
        <f>K9/H9*100</f>
        <v>98.791921377854806</v>
      </c>
    </row>
    <row r="10" spans="2:16" ht="18.75" customHeight="1" x14ac:dyDescent="0.25">
      <c r="B10" s="463" t="s">
        <v>18</v>
      </c>
      <c r="C10" s="463"/>
      <c r="D10" s="124">
        <f t="shared" ref="D10:J10" si="1">SUM(D8:D9)</f>
        <v>15</v>
      </c>
      <c r="E10" s="132">
        <f t="shared" si="1"/>
        <v>24396438</v>
      </c>
      <c r="F10" s="133">
        <f t="shared" si="1"/>
        <v>100</v>
      </c>
      <c r="G10" s="124">
        <f t="shared" si="1"/>
        <v>14</v>
      </c>
      <c r="H10" s="132">
        <f t="shared" si="1"/>
        <v>25890828</v>
      </c>
      <c r="I10" s="133">
        <f t="shared" si="1"/>
        <v>100</v>
      </c>
      <c r="J10" s="124">
        <f t="shared" si="1"/>
        <v>14</v>
      </c>
      <c r="K10" s="132">
        <f>K8+K9</f>
        <v>25572862</v>
      </c>
      <c r="L10" s="133">
        <f>SUM(L8:L9)</f>
        <v>100</v>
      </c>
      <c r="M10" s="133">
        <f t="shared" si="0"/>
        <v>106.12544339464638</v>
      </c>
      <c r="N10" s="133">
        <f>K10/H10*100</f>
        <v>98.771897136700304</v>
      </c>
      <c r="P10" s="20"/>
    </row>
    <row r="12" spans="2:16" x14ac:dyDescent="0.25">
      <c r="C12" s="30"/>
      <c r="D12"/>
      <c r="E12"/>
      <c r="F12"/>
      <c r="G12"/>
      <c r="H12"/>
      <c r="I12"/>
      <c r="J12"/>
      <c r="K12"/>
      <c r="L12"/>
      <c r="M12"/>
      <c r="N12"/>
    </row>
  </sheetData>
  <mergeCells count="8">
    <mergeCell ref="B5:B6"/>
    <mergeCell ref="B4:N4"/>
    <mergeCell ref="B10:C10"/>
    <mergeCell ref="C5:C6"/>
    <mergeCell ref="D5:F5"/>
    <mergeCell ref="G5:I5"/>
    <mergeCell ref="J5:L5"/>
    <mergeCell ref="M5:N5"/>
  </mergeCells>
  <pageMargins left="0.7" right="0.7" top="0.75" bottom="0.75" header="0.3" footer="0.3"/>
  <ignoredErrors>
    <ignoredError sqref="D10:E10 G10:H10 J10" formulaRange="1"/>
    <ignoredError sqref="K10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58</vt:i4>
      </vt:variant>
      <vt:variant>
        <vt:lpstr>Named Ranges</vt:lpstr>
      </vt:variant>
      <vt:variant>
        <vt:i4>4</vt:i4>
      </vt:variant>
    </vt:vector>
  </HeadingPairs>
  <TitlesOfParts>
    <vt:vector size="62" baseType="lpstr">
      <vt:lpstr>Pregled tabela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Tabla 10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Tabela 28</vt:lpstr>
      <vt:lpstr>Tabela 29</vt:lpstr>
      <vt:lpstr>Tabela 30</vt:lpstr>
      <vt:lpstr>Tabela 31</vt:lpstr>
      <vt:lpstr>Tabela 32</vt:lpstr>
      <vt:lpstr>Tabela 33</vt:lpstr>
      <vt:lpstr>Tabela 34</vt:lpstr>
      <vt:lpstr>Tabela 35</vt:lpstr>
      <vt:lpstr>Tabela 36</vt:lpstr>
      <vt:lpstr>Tabela 37</vt:lpstr>
      <vt:lpstr>Tabela 38</vt:lpstr>
      <vt:lpstr>Tabela 39</vt:lpstr>
      <vt:lpstr>Tabela 40</vt:lpstr>
      <vt:lpstr>Tabela 41</vt:lpstr>
      <vt:lpstr>Tabela 42</vt:lpstr>
      <vt:lpstr>Tabela 43</vt:lpstr>
      <vt:lpstr>Tabela 44</vt:lpstr>
      <vt:lpstr>Tabela 45</vt:lpstr>
      <vt:lpstr>Tabela 46</vt:lpstr>
      <vt:lpstr>Tabela 47</vt:lpstr>
      <vt:lpstr>Tabela 48</vt:lpstr>
      <vt:lpstr>Tabela 49</vt:lpstr>
      <vt:lpstr>Tabela 50</vt:lpstr>
      <vt:lpstr>Tabela 51</vt:lpstr>
      <vt:lpstr>Tabela 52</vt:lpstr>
      <vt:lpstr>Tabela 53</vt:lpstr>
      <vt:lpstr>Tabela 54</vt:lpstr>
      <vt:lpstr>Tabela 55</vt:lpstr>
      <vt:lpstr>Tabela 56</vt:lpstr>
      <vt:lpstr>Tabela 57</vt:lpstr>
      <vt:lpstr>'Tabela 11'!_ftn1</vt:lpstr>
      <vt:lpstr>'Tabela 35'!_ftn3</vt:lpstr>
      <vt:lpstr>'Tabela 11'!_ftnref1</vt:lpstr>
      <vt:lpstr>'Tabela 6'!_Hlk24466834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2022-05-26T11:33:15Z</dcterms:modified>
</cp:coreProperties>
</file>